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trlProps/ctrlProp2.xml" ContentType="application/vnd.ms-excel.controlproperties+xml"/>
  <Override PartName="/xl/drawings/drawing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drawings/drawing9.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drawings/drawing10.xml" ContentType="application/vnd.openxmlformats-officedocument.drawing+xml"/>
  <Override PartName="/xl/ctrlProps/ctrlProp5.xml" ContentType="application/vnd.ms-excel.controlproperties+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11.xml" ContentType="application/vnd.openxmlformats-officedocument.drawing+xml"/>
  <Override PartName="/xl/ctrlProps/ctrlProp6.xml" ContentType="application/vnd.ms-excel.controlproperties+xml"/>
  <Override PartName="/xl/drawings/drawing12.xml" ContentType="application/vnd.openxmlformats-officedocument.drawing+xml"/>
  <Override PartName="/xl/charts/chart51.xml" ContentType="application/vnd.openxmlformats-officedocument.drawingml.chart+xml"/>
  <Override PartName="/xl/charts/style1.xml" ContentType="application/vnd.ms-office.chartstyle+xml"/>
  <Override PartName="/xl/charts/colors1.xml" ContentType="application/vnd.ms-office.chartcolorstyle+xml"/>
  <Override PartName="/xl/charts/chart5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755" tabRatio="917" activeTab="10"/>
  </bookViews>
  <sheets>
    <sheet name="مساعدة" sheetId="16" r:id="rId1"/>
    <sheet name="المدخلات" sheetId="2" r:id="rId2"/>
    <sheet name="ثلاثي1" sheetId="3" r:id="rId3"/>
    <sheet name="دفتر1" sheetId="5" r:id="rId4"/>
    <sheet name="livr1" sheetId="13" r:id="rId5"/>
    <sheet name="ثلاثي2" sheetId="6" r:id="rId6"/>
    <sheet name="دفتر2" sheetId="7" r:id="rId7"/>
    <sheet name="livr2" sheetId="14" r:id="rId8"/>
    <sheet name="ثلاثي3" sheetId="8" r:id="rId9"/>
    <sheet name="دفتر3" sheetId="9" r:id="rId10"/>
    <sheet name="livr3" sheetId="15" r:id="rId11"/>
    <sheet name="متابعة القسم" sheetId="10" r:id="rId12"/>
  </sheets>
  <definedNames>
    <definedName name="_xlnm.Print_Area" localSheetId="8">ثلاثي3!$A$1:$BA$205</definedName>
    <definedName name="_xlnm.Print_Area" localSheetId="9">دفتر3!$B$1:$S$41</definedName>
    <definedName name="_xlnm.Print_Area" localSheetId="11">'متابعة القسم'!$A$1:$H$48</definedName>
    <definedName name="_xlnm.Print_Area" localSheetId="0">مساعدة!$A$8:$J$68</definedName>
  </definedNames>
  <calcPr calcId="162913"/>
</workbook>
</file>

<file path=xl/calcChain.xml><?xml version="1.0" encoding="utf-8"?>
<calcChain xmlns="http://schemas.openxmlformats.org/spreadsheetml/2006/main">
  <c r="T57" i="8" l="1" a="1"/>
  <c r="T57" i="8" s="1"/>
  <c r="T56" i="8" a="1"/>
  <c r="T56" i="8" s="1"/>
  <c r="T55" i="8" a="1"/>
  <c r="T55" i="8" s="1"/>
  <c r="S58" i="8"/>
  <c r="R58" i="8"/>
  <c r="Q58" i="8"/>
  <c r="G57" i="8"/>
  <c r="F57" i="8"/>
  <c r="D57" i="8"/>
  <c r="E56" i="8"/>
  <c r="T57" i="6" a="1"/>
  <c r="T57" i="6"/>
  <c r="T56" i="6" a="1"/>
  <c r="T56" i="6"/>
  <c r="T57" i="3" a="1"/>
  <c r="T57" i="3"/>
  <c r="T56" i="3" a="1"/>
  <c r="T56" i="3"/>
  <c r="T55" i="3" a="1"/>
  <c r="T55" i="3"/>
  <c r="S58" i="6"/>
  <c r="R58" i="6"/>
  <c r="Q58" i="6"/>
  <c r="G57" i="6"/>
  <c r="F57" i="6"/>
  <c r="D57" i="6"/>
  <c r="E56" i="6"/>
  <c r="T55" i="6" a="1"/>
  <c r="T55" i="6" s="1"/>
  <c r="S58" i="3" l="1"/>
  <c r="R58" i="3"/>
  <c r="Q58" i="3"/>
  <c r="D57" i="3"/>
  <c r="E56" i="3"/>
  <c r="G57" i="3"/>
  <c r="F57" i="3"/>
  <c r="J9" i="2" l="1"/>
  <c r="I9" i="2"/>
  <c r="I108" i="8"/>
  <c r="G108" i="8"/>
  <c r="E108" i="8"/>
  <c r="C108" i="8"/>
  <c r="G101" i="8"/>
  <c r="E101" i="8"/>
  <c r="C101" i="8"/>
  <c r="I95" i="8"/>
  <c r="G95" i="8"/>
  <c r="G96" i="8" s="1"/>
  <c r="E95" i="8"/>
  <c r="C95" i="8"/>
  <c r="C96" i="8" s="1"/>
  <c r="T61" i="8"/>
  <c r="S61" i="8"/>
  <c r="S62" i="8" s="1"/>
  <c r="R61" i="8"/>
  <c r="Q61" i="8"/>
  <c r="Q62" i="8" s="1"/>
  <c r="M61" i="8"/>
  <c r="L61" i="8"/>
  <c r="K61" i="8"/>
  <c r="G61" i="8"/>
  <c r="F61" i="8"/>
  <c r="E61" i="8"/>
  <c r="D61" i="8"/>
  <c r="S59" i="8"/>
  <c r="T58" i="8"/>
  <c r="T59" i="8" s="1"/>
  <c r="R59" i="8"/>
  <c r="Q59" i="8"/>
  <c r="M58" i="8"/>
  <c r="L58" i="8"/>
  <c r="L59" i="8" s="1"/>
  <c r="K58" i="8"/>
  <c r="G58" i="8"/>
  <c r="G59" i="8" s="1"/>
  <c r="F58" i="8"/>
  <c r="F59" i="8" s="1"/>
  <c r="E58" i="8"/>
  <c r="E59" i="8" s="1"/>
  <c r="D58" i="8"/>
  <c r="D59" i="8" s="1"/>
  <c r="S57" i="8"/>
  <c r="R57" i="8"/>
  <c r="Q57" i="8"/>
  <c r="M57" i="8"/>
  <c r="L57" i="8"/>
  <c r="K57" i="8"/>
  <c r="E57" i="8"/>
  <c r="S56" i="8"/>
  <c r="R56" i="8"/>
  <c r="Q56" i="8"/>
  <c r="M56" i="8"/>
  <c r="L56" i="8"/>
  <c r="K56" i="8"/>
  <c r="G56" i="8"/>
  <c r="F56" i="8"/>
  <c r="D56" i="8"/>
  <c r="S55" i="8"/>
  <c r="R55" i="8"/>
  <c r="Q55" i="8"/>
  <c r="M55" i="8"/>
  <c r="L55" i="8"/>
  <c r="K55" i="8"/>
  <c r="G55" i="8"/>
  <c r="F55" i="8"/>
  <c r="E55" i="8"/>
  <c r="D55" i="8"/>
  <c r="A45" i="8"/>
  <c r="H45" i="8" s="1"/>
  <c r="B45" i="8"/>
  <c r="C45" i="8"/>
  <c r="O45" i="8"/>
  <c r="AD45" i="8"/>
  <c r="AF45" i="8"/>
  <c r="A46" i="8"/>
  <c r="H46" i="8" s="1"/>
  <c r="B46" i="8"/>
  <c r="C46" i="8"/>
  <c r="N46" i="8"/>
  <c r="AD46" i="8"/>
  <c r="AF46" i="8"/>
  <c r="A47" i="8"/>
  <c r="B47" i="8"/>
  <c r="C47" i="8"/>
  <c r="AD47" i="8"/>
  <c r="AF47" i="8"/>
  <c r="A48" i="8"/>
  <c r="N48" i="8" s="1"/>
  <c r="B48" i="8"/>
  <c r="C48" i="8"/>
  <c r="AD48" i="8"/>
  <c r="AF48" i="8"/>
  <c r="A49" i="8"/>
  <c r="B49" i="8"/>
  <c r="C49" i="8"/>
  <c r="AD49" i="8"/>
  <c r="AF49" i="8"/>
  <c r="I109" i="6"/>
  <c r="G109" i="6"/>
  <c r="E109" i="6"/>
  <c r="C109" i="6"/>
  <c r="G102" i="6"/>
  <c r="E102" i="6"/>
  <c r="C102" i="6"/>
  <c r="I96" i="6"/>
  <c r="G96" i="6"/>
  <c r="G97" i="6" s="1"/>
  <c r="E96" i="6"/>
  <c r="C96" i="6"/>
  <c r="C97" i="6" s="1"/>
  <c r="T61" i="6"/>
  <c r="S61" i="6"/>
  <c r="S62" i="6" s="1"/>
  <c r="R61" i="6"/>
  <c r="R62" i="6" s="1"/>
  <c r="Q61" i="6"/>
  <c r="Q62" i="6" s="1"/>
  <c r="M61" i="6"/>
  <c r="L61" i="6"/>
  <c r="K61" i="6"/>
  <c r="G61" i="6"/>
  <c r="F61" i="6"/>
  <c r="E61" i="6"/>
  <c r="D61" i="6"/>
  <c r="S59" i="6"/>
  <c r="Q59" i="6"/>
  <c r="T58" i="6"/>
  <c r="T59" i="6" s="1"/>
  <c r="R59" i="6"/>
  <c r="M58" i="6"/>
  <c r="M59" i="6" s="1"/>
  <c r="L58" i="6"/>
  <c r="L59" i="6" s="1"/>
  <c r="K58" i="6"/>
  <c r="K59" i="6" s="1"/>
  <c r="G58" i="6"/>
  <c r="G59" i="6" s="1"/>
  <c r="F58" i="6"/>
  <c r="F59" i="6" s="1"/>
  <c r="E58" i="6"/>
  <c r="E59" i="6" s="1"/>
  <c r="D58" i="6"/>
  <c r="D59" i="6" s="1"/>
  <c r="S57" i="6"/>
  <c r="R57" i="6"/>
  <c r="Q57" i="6"/>
  <c r="M57" i="6"/>
  <c r="L57" i="6"/>
  <c r="K57" i="6"/>
  <c r="E57" i="6"/>
  <c r="S56" i="6"/>
  <c r="R56" i="6"/>
  <c r="Q56" i="6"/>
  <c r="M56" i="6"/>
  <c r="L56" i="6"/>
  <c r="K56" i="6"/>
  <c r="G56" i="6"/>
  <c r="F56" i="6"/>
  <c r="D56" i="6"/>
  <c r="S55" i="6"/>
  <c r="R55" i="6"/>
  <c r="Q55" i="6"/>
  <c r="M55" i="6"/>
  <c r="L55" i="6"/>
  <c r="K55" i="6"/>
  <c r="G55" i="6"/>
  <c r="F55" i="6"/>
  <c r="E55" i="6"/>
  <c r="D55" i="6"/>
  <c r="A45" i="6"/>
  <c r="H45" i="6" s="1"/>
  <c r="B45" i="6"/>
  <c r="C45" i="6"/>
  <c r="I45" i="6"/>
  <c r="N45" i="6"/>
  <c r="U45" i="6"/>
  <c r="V45" i="6" s="1"/>
  <c r="A46" i="6"/>
  <c r="B46" i="6"/>
  <c r="C46" i="6"/>
  <c r="H46" i="6"/>
  <c r="I46" i="6"/>
  <c r="N46" i="6"/>
  <c r="O46" i="6"/>
  <c r="U46" i="6"/>
  <c r="V46" i="6" s="1"/>
  <c r="A47" i="6"/>
  <c r="H47" i="6" s="1"/>
  <c r="B47" i="6"/>
  <c r="C47" i="6"/>
  <c r="I47" i="6"/>
  <c r="N47" i="6"/>
  <c r="U47" i="6"/>
  <c r="V47" i="6" s="1"/>
  <c r="A48" i="6"/>
  <c r="B48" i="6"/>
  <c r="C48" i="6"/>
  <c r="H48" i="6"/>
  <c r="I48" i="6"/>
  <c r="N48" i="6"/>
  <c r="O48" i="6"/>
  <c r="U48" i="6"/>
  <c r="V48" i="6" s="1"/>
  <c r="A49" i="6"/>
  <c r="H49" i="6" s="1"/>
  <c r="B49" i="6"/>
  <c r="C49" i="6"/>
  <c r="I49" i="6"/>
  <c r="N49" i="6"/>
  <c r="U49" i="6"/>
  <c r="V49" i="6" s="1"/>
  <c r="I6" i="2"/>
  <c r="S61" i="3"/>
  <c r="R61" i="3"/>
  <c r="Q61" i="3"/>
  <c r="T61" i="3"/>
  <c r="T58" i="3"/>
  <c r="S57" i="3"/>
  <c r="R57" i="3"/>
  <c r="Q57" i="3"/>
  <c r="S56" i="3"/>
  <c r="R56" i="3"/>
  <c r="Q56" i="3"/>
  <c r="S55" i="3"/>
  <c r="R55" i="3"/>
  <c r="Q55" i="3"/>
  <c r="K61" i="3"/>
  <c r="L61" i="3"/>
  <c r="M61" i="3"/>
  <c r="M58" i="3"/>
  <c r="M57" i="3"/>
  <c r="M56" i="3"/>
  <c r="M55" i="3"/>
  <c r="L58" i="3"/>
  <c r="L57" i="3"/>
  <c r="L56" i="3"/>
  <c r="L55" i="3"/>
  <c r="K58" i="3"/>
  <c r="K57" i="3"/>
  <c r="K56" i="3"/>
  <c r="K55" i="3"/>
  <c r="I109" i="3"/>
  <c r="I110" i="3" s="1"/>
  <c r="I96" i="3"/>
  <c r="I97" i="3" s="1"/>
  <c r="G109" i="3"/>
  <c r="G110" i="3" s="1"/>
  <c r="G102" i="3"/>
  <c r="G103" i="3" s="1"/>
  <c r="G96" i="3"/>
  <c r="G97" i="3" s="1"/>
  <c r="O49" i="6" l="1"/>
  <c r="O47" i="6"/>
  <c r="O45" i="6"/>
  <c r="E62" i="6"/>
  <c r="G62" i="6"/>
  <c r="K62" i="6"/>
  <c r="M62" i="6"/>
  <c r="H47" i="8"/>
  <c r="N47" i="8"/>
  <c r="D62" i="6"/>
  <c r="F62" i="6"/>
  <c r="L62" i="6"/>
  <c r="T62" i="6"/>
  <c r="H49" i="8"/>
  <c r="N49" i="8"/>
  <c r="H48" i="8"/>
  <c r="I48" i="8"/>
  <c r="U48" i="8"/>
  <c r="V48" i="8" s="1"/>
  <c r="Y48" i="8" s="1"/>
  <c r="I45" i="8"/>
  <c r="K62" i="8"/>
  <c r="M62" i="8"/>
  <c r="U46" i="8"/>
  <c r="V46" i="8" s="1"/>
  <c r="X46" i="8" s="1"/>
  <c r="I46" i="8"/>
  <c r="E62" i="8"/>
  <c r="G62" i="8"/>
  <c r="AC49" i="8"/>
  <c r="I49" i="8"/>
  <c r="AC48" i="8"/>
  <c r="O48" i="8"/>
  <c r="AC47" i="8"/>
  <c r="I47" i="8"/>
  <c r="AC46" i="8"/>
  <c r="O46" i="8"/>
  <c r="AC45" i="8"/>
  <c r="U45" i="8"/>
  <c r="V45" i="8" s="1"/>
  <c r="N45" i="8"/>
  <c r="K59" i="8"/>
  <c r="M59" i="8"/>
  <c r="D62" i="8"/>
  <c r="F62" i="8"/>
  <c r="L62" i="8"/>
  <c r="R62" i="8"/>
  <c r="T62" i="8"/>
  <c r="E96" i="8"/>
  <c r="I96" i="8"/>
  <c r="C97" i="8"/>
  <c r="G97" i="8"/>
  <c r="G98" i="8" s="1"/>
  <c r="H98" i="8" s="1"/>
  <c r="C102" i="8"/>
  <c r="E102" i="8"/>
  <c r="G102" i="8"/>
  <c r="C109" i="8"/>
  <c r="E109" i="8"/>
  <c r="G109" i="8"/>
  <c r="I109" i="8"/>
  <c r="Y46" i="8"/>
  <c r="U49" i="8"/>
  <c r="V49" i="8" s="1"/>
  <c r="O49" i="8"/>
  <c r="U47" i="8"/>
  <c r="V47" i="8" s="1"/>
  <c r="O47" i="8"/>
  <c r="G98" i="6"/>
  <c r="C98" i="6"/>
  <c r="E97" i="6"/>
  <c r="I97" i="6"/>
  <c r="C103" i="6"/>
  <c r="E103" i="6"/>
  <c r="G103" i="6"/>
  <c r="C110" i="6"/>
  <c r="E110" i="6"/>
  <c r="G110" i="6"/>
  <c r="I110" i="6"/>
  <c r="Y48" i="6"/>
  <c r="Y46" i="6"/>
  <c r="X49" i="6"/>
  <c r="X48" i="6"/>
  <c r="X47" i="6"/>
  <c r="X46" i="6"/>
  <c r="X45" i="6"/>
  <c r="I111" i="3"/>
  <c r="I112" i="3" s="1"/>
  <c r="I98" i="3"/>
  <c r="I99" i="3" s="1"/>
  <c r="G111" i="3"/>
  <c r="G112" i="3" s="1"/>
  <c r="G104" i="3"/>
  <c r="G105" i="3" s="1"/>
  <c r="G98" i="3"/>
  <c r="G99" i="3" s="1"/>
  <c r="E109" i="3"/>
  <c r="E110" i="3" s="1"/>
  <c r="E102" i="3"/>
  <c r="E103" i="3" s="1"/>
  <c r="E96" i="3"/>
  <c r="E97" i="3" s="1"/>
  <c r="C109" i="3"/>
  <c r="C110" i="3" s="1"/>
  <c r="C102" i="3"/>
  <c r="C103" i="3" s="1"/>
  <c r="C96" i="3"/>
  <c r="C97" i="3" s="1"/>
  <c r="F62" i="3"/>
  <c r="G61" i="3"/>
  <c r="F61" i="3"/>
  <c r="E61" i="3"/>
  <c r="D61" i="3"/>
  <c r="D62" i="3" s="1"/>
  <c r="G58" i="3"/>
  <c r="G59" i="3" s="1"/>
  <c r="E58" i="3"/>
  <c r="E59" i="3" s="1"/>
  <c r="F58" i="3"/>
  <c r="F59" i="3" s="1"/>
  <c r="D58" i="3"/>
  <c r="D59" i="3" s="1"/>
  <c r="G56" i="3"/>
  <c r="F56" i="3"/>
  <c r="E57" i="3"/>
  <c r="D56" i="3"/>
  <c r="G55" i="3"/>
  <c r="F55" i="3"/>
  <c r="E55" i="3"/>
  <c r="D55" i="3"/>
  <c r="A45" i="3"/>
  <c r="B45" i="3"/>
  <c r="C45" i="3"/>
  <c r="H45" i="3"/>
  <c r="I45" i="3"/>
  <c r="N45" i="3"/>
  <c r="O45" i="3"/>
  <c r="U45" i="3"/>
  <c r="V45" i="3" s="1"/>
  <c r="A46" i="3"/>
  <c r="H46" i="3" s="1"/>
  <c r="B46" i="3"/>
  <c r="C46" i="3"/>
  <c r="I46" i="3"/>
  <c r="N46" i="3"/>
  <c r="U46" i="3"/>
  <c r="V46" i="3" s="1"/>
  <c r="A47" i="3"/>
  <c r="B47" i="3"/>
  <c r="C47" i="3"/>
  <c r="H47" i="3"/>
  <c r="I47" i="3"/>
  <c r="N47" i="3"/>
  <c r="O47" i="3"/>
  <c r="U47" i="3"/>
  <c r="V47" i="3" s="1"/>
  <c r="A48" i="3"/>
  <c r="H48" i="3" s="1"/>
  <c r="B48" i="3"/>
  <c r="C48" i="3"/>
  <c r="I48" i="3"/>
  <c r="N48" i="3"/>
  <c r="U48" i="3"/>
  <c r="V48" i="3" s="1"/>
  <c r="A49" i="3"/>
  <c r="B49" i="3"/>
  <c r="C49" i="3"/>
  <c r="H49" i="3"/>
  <c r="I49" i="3"/>
  <c r="N49" i="3"/>
  <c r="O49" i="3"/>
  <c r="U49" i="3"/>
  <c r="V49" i="3" s="1"/>
  <c r="E62" i="3" l="1"/>
  <c r="G62" i="3"/>
  <c r="C99" i="3"/>
  <c r="C112" i="3"/>
  <c r="E105" i="3"/>
  <c r="C98" i="3"/>
  <c r="C104" i="3"/>
  <c r="C105" i="3" s="1"/>
  <c r="C111" i="3"/>
  <c r="E98" i="3"/>
  <c r="E99" i="3" s="1"/>
  <c r="E104" i="3"/>
  <c r="Y45" i="6"/>
  <c r="Y47" i="6"/>
  <c r="AA47" i="6" s="1"/>
  <c r="Y49" i="6"/>
  <c r="Y47" i="8"/>
  <c r="H95" i="8"/>
  <c r="Y45" i="8"/>
  <c r="X48" i="8"/>
  <c r="Y49" i="8"/>
  <c r="AA49" i="8" s="1"/>
  <c r="X45" i="8"/>
  <c r="G110" i="8"/>
  <c r="C110" i="8"/>
  <c r="C111" i="8" s="1"/>
  <c r="G103" i="8"/>
  <c r="C103" i="8"/>
  <c r="C104" i="8" s="1"/>
  <c r="D104" i="8" s="1"/>
  <c r="E97" i="8"/>
  <c r="H96" i="8"/>
  <c r="I110" i="8"/>
  <c r="I111" i="8" s="1"/>
  <c r="J111" i="8" s="1"/>
  <c r="E110" i="8"/>
  <c r="E103" i="8"/>
  <c r="H97" i="8"/>
  <c r="I98" i="8"/>
  <c r="J98" i="8" s="1"/>
  <c r="I97" i="8"/>
  <c r="C98" i="8"/>
  <c r="D98" i="8" s="1"/>
  <c r="AA47" i="8"/>
  <c r="X47" i="8"/>
  <c r="AA46" i="8"/>
  <c r="AA48" i="8"/>
  <c r="X49" i="8"/>
  <c r="G111" i="6"/>
  <c r="G112" i="6" s="1"/>
  <c r="H112" i="6" s="1"/>
  <c r="C111" i="6"/>
  <c r="G105" i="6"/>
  <c r="H105" i="6" s="1"/>
  <c r="G104" i="6"/>
  <c r="C104" i="6"/>
  <c r="H102" i="6"/>
  <c r="I98" i="6"/>
  <c r="I99" i="6" s="1"/>
  <c r="J99" i="6" s="1"/>
  <c r="I111" i="6"/>
  <c r="E112" i="6"/>
  <c r="F112" i="6" s="1"/>
  <c r="E111" i="6"/>
  <c r="E104" i="6"/>
  <c r="E105" i="6" s="1"/>
  <c r="F105" i="6" s="1"/>
  <c r="E98" i="6"/>
  <c r="E99" i="6" s="1"/>
  <c r="F99" i="6" s="1"/>
  <c r="C99" i="6"/>
  <c r="D98" i="6" s="1"/>
  <c r="G99" i="6"/>
  <c r="AA45" i="6"/>
  <c r="AA49" i="6"/>
  <c r="AA46" i="6"/>
  <c r="AA48" i="6"/>
  <c r="E111" i="3"/>
  <c r="E112" i="3" s="1"/>
  <c r="O48" i="3"/>
  <c r="O46" i="3"/>
  <c r="X46" i="3" s="1"/>
  <c r="Y48" i="3"/>
  <c r="AE48" i="8" s="1"/>
  <c r="AG48" i="8" s="1"/>
  <c r="Y46" i="3"/>
  <c r="AE46" i="8" s="1"/>
  <c r="AG46" i="8" s="1"/>
  <c r="Y49" i="3"/>
  <c r="Y47" i="3"/>
  <c r="AE47" i="8" s="1"/>
  <c r="AG47" i="8" s="1"/>
  <c r="Y45" i="3"/>
  <c r="X49" i="3"/>
  <c r="X48" i="3"/>
  <c r="X47" i="3"/>
  <c r="X45" i="3"/>
  <c r="C2" i="10"/>
  <c r="C3" i="10"/>
  <c r="C4" i="10"/>
  <c r="C5" i="10"/>
  <c r="C1" i="10"/>
  <c r="AE45" i="8" l="1"/>
  <c r="AG45" i="8" s="1"/>
  <c r="AE49" i="8"/>
  <c r="AG49" i="8" s="1"/>
  <c r="D97" i="6"/>
  <c r="J96" i="6"/>
  <c r="H109" i="6"/>
  <c r="D96" i="8"/>
  <c r="D111" i="8"/>
  <c r="D108" i="8"/>
  <c r="AA45" i="8"/>
  <c r="D95" i="8"/>
  <c r="J97" i="8"/>
  <c r="J95" i="8"/>
  <c r="J96" i="8"/>
  <c r="D101" i="8"/>
  <c r="E104" i="8"/>
  <c r="F104" i="8" s="1"/>
  <c r="E111" i="8"/>
  <c r="F109" i="8" s="1"/>
  <c r="J110" i="8"/>
  <c r="J108" i="8"/>
  <c r="J109" i="8"/>
  <c r="E98" i="8"/>
  <c r="F98" i="8" s="1"/>
  <c r="D97" i="8"/>
  <c r="D103" i="8"/>
  <c r="D102" i="8"/>
  <c r="G104" i="8"/>
  <c r="H104" i="8" s="1"/>
  <c r="D110" i="8"/>
  <c r="D109" i="8"/>
  <c r="G111" i="8"/>
  <c r="H109" i="8" s="1"/>
  <c r="H99" i="6"/>
  <c r="H96" i="6"/>
  <c r="H97" i="6"/>
  <c r="D99" i="6"/>
  <c r="D96" i="6"/>
  <c r="F98" i="6"/>
  <c r="F96" i="6"/>
  <c r="F97" i="6"/>
  <c r="F104" i="6"/>
  <c r="F102" i="6"/>
  <c r="F103" i="6"/>
  <c r="F111" i="6"/>
  <c r="F110" i="6"/>
  <c r="I112" i="6"/>
  <c r="H98" i="6"/>
  <c r="J98" i="6"/>
  <c r="J97" i="6"/>
  <c r="C105" i="6"/>
  <c r="D103" i="6" s="1"/>
  <c r="H104" i="6"/>
  <c r="H103" i="6"/>
  <c r="C112" i="6"/>
  <c r="H111" i="6"/>
  <c r="H110" i="6"/>
  <c r="F109" i="6"/>
  <c r="AA45" i="3"/>
  <c r="AA47" i="3"/>
  <c r="AA49" i="3"/>
  <c r="AA46" i="3"/>
  <c r="AA48" i="3"/>
  <c r="F96" i="8" l="1"/>
  <c r="F101" i="8"/>
  <c r="F102" i="8"/>
  <c r="H102" i="8"/>
  <c r="H111" i="8"/>
  <c r="H108" i="8"/>
  <c r="H101" i="8"/>
  <c r="F111" i="8"/>
  <c r="F108" i="8"/>
  <c r="F95" i="8"/>
  <c r="H110" i="8"/>
  <c r="H103" i="8"/>
  <c r="F97" i="8"/>
  <c r="F110" i="8"/>
  <c r="F103" i="8"/>
  <c r="D112" i="6"/>
  <c r="D109" i="6"/>
  <c r="J112" i="6"/>
  <c r="J109" i="6"/>
  <c r="D110" i="6"/>
  <c r="J110" i="6"/>
  <c r="D105" i="6"/>
  <c r="D102" i="6"/>
  <c r="D111" i="6"/>
  <c r="D104" i="6"/>
  <c r="J111" i="6"/>
  <c r="I10" i="15" l="1"/>
  <c r="G10" i="15"/>
  <c r="I10" i="14"/>
  <c r="G10" i="14"/>
  <c r="I10" i="13"/>
  <c r="G10" i="13"/>
  <c r="AF6" i="8" l="1"/>
  <c r="AF7" i="8"/>
  <c r="AF8" i="8"/>
  <c r="AF9" i="8"/>
  <c r="AF10" i="8"/>
  <c r="AF11" i="8"/>
  <c r="AF12" i="8"/>
  <c r="AF13" i="8"/>
  <c r="AF14" i="8"/>
  <c r="AF15" i="8"/>
  <c r="AF16" i="8"/>
  <c r="AF17" i="8"/>
  <c r="AF18" i="8"/>
  <c r="AF19" i="8"/>
  <c r="AF20" i="8"/>
  <c r="AF21" i="8"/>
  <c r="AF22" i="8"/>
  <c r="AF23" i="8"/>
  <c r="AF24" i="8"/>
  <c r="AF25" i="8"/>
  <c r="AF26" i="8"/>
  <c r="AF27" i="8"/>
  <c r="AF28" i="8"/>
  <c r="AF29" i="8"/>
  <c r="AF30" i="8"/>
  <c r="AF31" i="8"/>
  <c r="AF32" i="8"/>
  <c r="AF33" i="8"/>
  <c r="AF34" i="8"/>
  <c r="AF35" i="8"/>
  <c r="AF36" i="8"/>
  <c r="AF37" i="8"/>
  <c r="AF38" i="8"/>
  <c r="AF39" i="8"/>
  <c r="AF40" i="8"/>
  <c r="AF41" i="8"/>
  <c r="AF42" i="8"/>
  <c r="AF43" i="8"/>
  <c r="AF44" i="8"/>
  <c r="AF5" i="8"/>
  <c r="L31" i="9" l="1"/>
  <c r="L30" i="9"/>
  <c r="L29" i="9"/>
  <c r="L7" i="9"/>
  <c r="B27" i="9" l="1"/>
  <c r="L27" i="9" s="1"/>
  <c r="B26" i="9"/>
  <c r="L26" i="9" s="1"/>
  <c r="B25" i="9"/>
  <c r="L25" i="9" s="1"/>
  <c r="B24" i="9"/>
  <c r="L24" i="9" s="1"/>
  <c r="B23" i="9"/>
  <c r="L23" i="9" s="1"/>
  <c r="B22" i="9"/>
  <c r="L22" i="9" s="1"/>
  <c r="B20" i="9"/>
  <c r="L20" i="9" s="1"/>
  <c r="B19" i="9"/>
  <c r="L19" i="9" s="1"/>
  <c r="B18" i="9"/>
  <c r="L18" i="9" s="1"/>
  <c r="B17" i="9"/>
  <c r="L17" i="9" s="1"/>
  <c r="B16" i="9"/>
  <c r="L16" i="9" s="1"/>
  <c r="B14" i="9"/>
  <c r="L14" i="9" s="1"/>
  <c r="B13" i="9"/>
  <c r="L13" i="9" s="1"/>
  <c r="B12" i="9"/>
  <c r="L12" i="9" s="1"/>
  <c r="B11" i="9"/>
  <c r="L11" i="9" s="1"/>
  <c r="B10" i="9"/>
  <c r="L10" i="9" s="1"/>
  <c r="G9" i="9"/>
  <c r="F9" i="9"/>
  <c r="E9" i="9"/>
  <c r="B9" i="9"/>
  <c r="L9" i="9" s="1"/>
  <c r="F3" i="9"/>
  <c r="P3" i="9" s="1"/>
  <c r="C3" i="9"/>
  <c r="M3" i="9" s="1"/>
  <c r="B3" i="9"/>
  <c r="L3" i="9" s="1"/>
  <c r="H2" i="9"/>
  <c r="Q2" i="9" s="1"/>
  <c r="F2" i="9"/>
  <c r="P2" i="9" s="1"/>
  <c r="C2" i="9"/>
  <c r="M2" i="9" s="1"/>
  <c r="B2" i="9"/>
  <c r="L2" i="9" s="1"/>
  <c r="H1" i="9"/>
  <c r="Q1" i="9" s="1"/>
  <c r="F1" i="9"/>
  <c r="P1" i="9" s="1"/>
  <c r="C1" i="9"/>
  <c r="M1" i="9" s="1"/>
  <c r="B1" i="9"/>
  <c r="L1" i="9" s="1"/>
  <c r="E26" i="9"/>
  <c r="E25" i="9"/>
  <c r="E24" i="9"/>
  <c r="E23" i="9"/>
  <c r="E19" i="9"/>
  <c r="E18" i="9"/>
  <c r="E17" i="9"/>
  <c r="E13" i="9"/>
  <c r="E12" i="9"/>
  <c r="E11" i="9"/>
  <c r="E10" i="9"/>
  <c r="F26" i="9"/>
  <c r="F52" i="15" s="1"/>
  <c r="F25" i="9"/>
  <c r="F49" i="15" s="1"/>
  <c r="F24" i="9"/>
  <c r="F47" i="15" s="1"/>
  <c r="F23" i="9"/>
  <c r="F44" i="15" s="1"/>
  <c r="F19" i="9"/>
  <c r="F35" i="15" s="1"/>
  <c r="F18" i="9"/>
  <c r="F33" i="15" s="1"/>
  <c r="F17" i="9"/>
  <c r="F31" i="15" s="1"/>
  <c r="F13" i="9"/>
  <c r="F22" i="15" s="1"/>
  <c r="F12" i="9"/>
  <c r="F20" i="15" s="1"/>
  <c r="F11" i="9"/>
  <c r="F18" i="15" s="1"/>
  <c r="F10" i="9"/>
  <c r="F16" i="15" s="1"/>
  <c r="G26" i="9"/>
  <c r="E52" i="15" s="1"/>
  <c r="G25" i="9"/>
  <c r="E49" i="15" s="1"/>
  <c r="G24" i="9"/>
  <c r="E47" i="15" s="1"/>
  <c r="G23" i="9"/>
  <c r="E44" i="15" s="1"/>
  <c r="G19" i="9"/>
  <c r="E35" i="15" s="1"/>
  <c r="G18" i="9"/>
  <c r="E33" i="15" s="1"/>
  <c r="G17" i="9"/>
  <c r="E31" i="15" s="1"/>
  <c r="G13" i="9"/>
  <c r="E22" i="15" s="1"/>
  <c r="G12" i="9"/>
  <c r="E20" i="15" s="1"/>
  <c r="G11" i="9"/>
  <c r="E18" i="15" s="1"/>
  <c r="G10" i="9"/>
  <c r="E16" i="15" s="1"/>
  <c r="C44" i="8"/>
  <c r="B44" i="8"/>
  <c r="AD44" i="8" s="1"/>
  <c r="A44" i="8"/>
  <c r="C43" i="8"/>
  <c r="B43" i="8"/>
  <c r="AD43" i="8" s="1"/>
  <c r="A43" i="8"/>
  <c r="C42" i="8"/>
  <c r="B42" i="8"/>
  <c r="AD42" i="8" s="1"/>
  <c r="A42" i="8"/>
  <c r="C41" i="8"/>
  <c r="B41" i="8"/>
  <c r="AD41" i="8" s="1"/>
  <c r="A41" i="8"/>
  <c r="C40" i="8"/>
  <c r="B40" i="8"/>
  <c r="AD40" i="8" s="1"/>
  <c r="A40" i="8"/>
  <c r="C39" i="8"/>
  <c r="B39" i="8"/>
  <c r="AD39" i="8" s="1"/>
  <c r="A39" i="8"/>
  <c r="C38" i="8"/>
  <c r="B38" i="8"/>
  <c r="AD38" i="8" s="1"/>
  <c r="A38" i="8"/>
  <c r="C37" i="8"/>
  <c r="B37" i="8"/>
  <c r="AD37" i="8" s="1"/>
  <c r="A37" i="8"/>
  <c r="C36" i="8"/>
  <c r="B36" i="8"/>
  <c r="AD36" i="8" s="1"/>
  <c r="A36" i="8"/>
  <c r="C35" i="8"/>
  <c r="B35" i="8"/>
  <c r="AD35" i="8" s="1"/>
  <c r="A35" i="8"/>
  <c r="C34" i="8"/>
  <c r="B34" i="8"/>
  <c r="AD34" i="8" s="1"/>
  <c r="A34" i="8"/>
  <c r="C33" i="8"/>
  <c r="B33" i="8"/>
  <c r="AD33" i="8" s="1"/>
  <c r="A33" i="8"/>
  <c r="C32" i="8"/>
  <c r="B32" i="8"/>
  <c r="AD32" i="8" s="1"/>
  <c r="A32" i="8"/>
  <c r="C31" i="8"/>
  <c r="B31" i="8"/>
  <c r="AD31" i="8" s="1"/>
  <c r="A31" i="8"/>
  <c r="C30" i="8"/>
  <c r="B30" i="8"/>
  <c r="AD30" i="8" s="1"/>
  <c r="A30" i="8"/>
  <c r="C29" i="8"/>
  <c r="B29" i="8"/>
  <c r="AD29" i="8" s="1"/>
  <c r="A29" i="8"/>
  <c r="C28" i="8"/>
  <c r="B28" i="8"/>
  <c r="AD28" i="8" s="1"/>
  <c r="A28" i="8"/>
  <c r="C27" i="8"/>
  <c r="B27" i="8"/>
  <c r="AD27" i="8" s="1"/>
  <c r="A27" i="8"/>
  <c r="C26" i="8"/>
  <c r="B26" i="8"/>
  <c r="AD26" i="8" s="1"/>
  <c r="A26" i="8"/>
  <c r="C25" i="8"/>
  <c r="B25" i="8"/>
  <c r="AD25" i="8" s="1"/>
  <c r="A25" i="8"/>
  <c r="C24" i="8"/>
  <c r="B24" i="8"/>
  <c r="AD24" i="8" s="1"/>
  <c r="A24" i="8"/>
  <c r="C23" i="8"/>
  <c r="B23" i="8"/>
  <c r="AD23" i="8" s="1"/>
  <c r="A23" i="8"/>
  <c r="C22" i="8"/>
  <c r="B22" i="8"/>
  <c r="AD22" i="8" s="1"/>
  <c r="A22" i="8"/>
  <c r="C21" i="8"/>
  <c r="B21" i="8"/>
  <c r="AD21" i="8" s="1"/>
  <c r="A21" i="8"/>
  <c r="C20" i="8"/>
  <c r="B20" i="8"/>
  <c r="AD20" i="8" s="1"/>
  <c r="A20" i="8"/>
  <c r="C19" i="8"/>
  <c r="B19" i="8"/>
  <c r="AD19" i="8" s="1"/>
  <c r="A19" i="8"/>
  <c r="C18" i="8"/>
  <c r="B18" i="8"/>
  <c r="AD18" i="8" s="1"/>
  <c r="A18" i="8"/>
  <c r="C17" i="8"/>
  <c r="B17" i="8"/>
  <c r="AD17" i="8" s="1"/>
  <c r="A17" i="8"/>
  <c r="C16" i="8"/>
  <c r="B16" i="8"/>
  <c r="AD16" i="8" s="1"/>
  <c r="A16" i="8"/>
  <c r="C15" i="8"/>
  <c r="B15" i="8"/>
  <c r="AD15" i="8" s="1"/>
  <c r="A15" i="8"/>
  <c r="C14" i="8"/>
  <c r="B14" i="8"/>
  <c r="AD14" i="8" s="1"/>
  <c r="A14" i="8"/>
  <c r="C13" i="8"/>
  <c r="B13" i="8"/>
  <c r="AD13" i="8" s="1"/>
  <c r="A13" i="8"/>
  <c r="C12" i="8"/>
  <c r="B12" i="8"/>
  <c r="AD12" i="8" s="1"/>
  <c r="A12" i="8"/>
  <c r="C11" i="8"/>
  <c r="B11" i="8"/>
  <c r="AD11" i="8" s="1"/>
  <c r="A11" i="8"/>
  <c r="C10" i="8"/>
  <c r="B10" i="8"/>
  <c r="AD10" i="8" s="1"/>
  <c r="A10" i="8"/>
  <c r="C9" i="8"/>
  <c r="B9" i="8"/>
  <c r="AD9" i="8" s="1"/>
  <c r="A9" i="8"/>
  <c r="C8" i="8"/>
  <c r="B8" i="8"/>
  <c r="AD8" i="8" s="1"/>
  <c r="A8" i="8"/>
  <c r="C7" i="8"/>
  <c r="B7" i="8"/>
  <c r="AD7" i="8" s="1"/>
  <c r="A7" i="8"/>
  <c r="C6" i="8"/>
  <c r="B6" i="8"/>
  <c r="AD6" i="8" s="1"/>
  <c r="A6" i="8"/>
  <c r="C5" i="8"/>
  <c r="B5" i="8"/>
  <c r="A5" i="8"/>
  <c r="W1" i="8"/>
  <c r="Q1" i="8"/>
  <c r="J1" i="8"/>
  <c r="C1" i="8"/>
  <c r="C7" i="9" l="1"/>
  <c r="B52" i="15"/>
  <c r="B47" i="15"/>
  <c r="B33" i="15"/>
  <c r="B20" i="15"/>
  <c r="B10" i="15"/>
  <c r="C25" i="9"/>
  <c r="C23" i="9"/>
  <c r="C19" i="9"/>
  <c r="O19" i="9" s="1"/>
  <c r="C17" i="9"/>
  <c r="C13" i="9"/>
  <c r="O13" i="9" s="1"/>
  <c r="C11" i="9"/>
  <c r="B49" i="15"/>
  <c r="B44" i="15"/>
  <c r="B35" i="15"/>
  <c r="B31" i="15"/>
  <c r="B22" i="15"/>
  <c r="B18" i="15"/>
  <c r="B16" i="15"/>
  <c r="C26" i="9"/>
  <c r="C24" i="9"/>
  <c r="C18" i="9"/>
  <c r="C12" i="9"/>
  <c r="O12" i="9" s="1"/>
  <c r="C10" i="9"/>
  <c r="AK8" i="8"/>
  <c r="AJ8" i="8"/>
  <c r="R168" i="8"/>
  <c r="J168" i="8"/>
  <c r="E168" i="8"/>
  <c r="R167" i="8"/>
  <c r="J167" i="8"/>
  <c r="E167" i="8"/>
  <c r="AK7" i="8"/>
  <c r="AJ7" i="8"/>
  <c r="Q168" i="8"/>
  <c r="S168" i="8" s="1"/>
  <c r="I168" i="8"/>
  <c r="D168" i="8"/>
  <c r="F168" i="8" s="1"/>
  <c r="Q167" i="8"/>
  <c r="I167" i="8"/>
  <c r="K167" i="8" s="1"/>
  <c r="D167" i="8"/>
  <c r="D127" i="8"/>
  <c r="C127" i="8"/>
  <c r="D126" i="8"/>
  <c r="D128" i="8" s="1"/>
  <c r="C126" i="8"/>
  <c r="AD5" i="8"/>
  <c r="AC7" i="8"/>
  <c r="AC9" i="8"/>
  <c r="AC11" i="8"/>
  <c r="AC13" i="8"/>
  <c r="AC15" i="8"/>
  <c r="AC17" i="8"/>
  <c r="AC19" i="8"/>
  <c r="AC21" i="8"/>
  <c r="AC23" i="8"/>
  <c r="AC25" i="8"/>
  <c r="AC27" i="8"/>
  <c r="AC29" i="8"/>
  <c r="AC31" i="8"/>
  <c r="AC33" i="8"/>
  <c r="AC35" i="8"/>
  <c r="AC37" i="8"/>
  <c r="AC39" i="8"/>
  <c r="AC41" i="8"/>
  <c r="AC43" i="8"/>
  <c r="AC6" i="8"/>
  <c r="AC8" i="8"/>
  <c r="AC10" i="8"/>
  <c r="AC12" i="8"/>
  <c r="AC14" i="8"/>
  <c r="AC16" i="8"/>
  <c r="AC18" i="8"/>
  <c r="AC20" i="8"/>
  <c r="AC22" i="8"/>
  <c r="AC24" i="8"/>
  <c r="AC26" i="8"/>
  <c r="AC28" i="8"/>
  <c r="AC30" i="8"/>
  <c r="AC32" i="8"/>
  <c r="AC34" i="8"/>
  <c r="AC36" i="8"/>
  <c r="AC38" i="8"/>
  <c r="AC40" i="8"/>
  <c r="AC42" i="8"/>
  <c r="AC44" i="8"/>
  <c r="H14" i="8"/>
  <c r="H41" i="8"/>
  <c r="H6" i="8"/>
  <c r="H22" i="8"/>
  <c r="H33" i="8"/>
  <c r="H10" i="8"/>
  <c r="H18" i="8"/>
  <c r="H26" i="8"/>
  <c r="H29" i="8"/>
  <c r="H37" i="8"/>
  <c r="U6" i="8"/>
  <c r="V6" i="8" s="1"/>
  <c r="U10" i="8"/>
  <c r="V10" i="8" s="1"/>
  <c r="U14" i="8"/>
  <c r="V14" i="8" s="1"/>
  <c r="U18" i="8"/>
  <c r="V18" i="8" s="1"/>
  <c r="U22" i="8"/>
  <c r="V22" i="8" s="1"/>
  <c r="U29" i="8"/>
  <c r="V29" i="8" s="1"/>
  <c r="U33" i="8"/>
  <c r="V33" i="8" s="1"/>
  <c r="U37" i="8"/>
  <c r="V37" i="8" s="1"/>
  <c r="U41" i="8"/>
  <c r="V41" i="8" s="1"/>
  <c r="AC5" i="8"/>
  <c r="O8" i="8"/>
  <c r="O12" i="8"/>
  <c r="O16" i="8"/>
  <c r="O20" i="8"/>
  <c r="O24" i="8"/>
  <c r="O27" i="8"/>
  <c r="O31" i="8"/>
  <c r="O35" i="8"/>
  <c r="O39" i="8"/>
  <c r="O43" i="8"/>
  <c r="O11" i="9"/>
  <c r="O18" i="9"/>
  <c r="O23" i="9"/>
  <c r="O6" i="8"/>
  <c r="H8" i="8"/>
  <c r="U8" i="8"/>
  <c r="V8" i="8" s="1"/>
  <c r="O10" i="8"/>
  <c r="H12" i="8"/>
  <c r="U12" i="8"/>
  <c r="V12" i="8" s="1"/>
  <c r="O14" i="8"/>
  <c r="H16" i="8"/>
  <c r="U16" i="8"/>
  <c r="V16" i="8" s="1"/>
  <c r="O18" i="8"/>
  <c r="H20" i="8"/>
  <c r="U20" i="8"/>
  <c r="V20" i="8" s="1"/>
  <c r="O22" i="8"/>
  <c r="H24" i="8"/>
  <c r="U24" i="8"/>
  <c r="V24" i="8" s="1"/>
  <c r="N26" i="8"/>
  <c r="H27" i="8"/>
  <c r="U27" i="8"/>
  <c r="V27" i="8" s="1"/>
  <c r="O29" i="8"/>
  <c r="H31" i="8"/>
  <c r="U31" i="8"/>
  <c r="V31" i="8" s="1"/>
  <c r="O33" i="8"/>
  <c r="H35" i="8"/>
  <c r="U35" i="8"/>
  <c r="V35" i="8" s="1"/>
  <c r="O37" i="8"/>
  <c r="H39" i="8"/>
  <c r="U39" i="8"/>
  <c r="V39" i="8" s="1"/>
  <c r="O41" i="8"/>
  <c r="H43" i="8"/>
  <c r="U43" i="8"/>
  <c r="V43" i="8" s="1"/>
  <c r="M7" i="9"/>
  <c r="O17" i="9"/>
  <c r="Q162" i="8"/>
  <c r="Q120" i="8"/>
  <c r="Q90" i="8"/>
  <c r="Q51" i="8"/>
  <c r="I5" i="8"/>
  <c r="C25" i="15" s="1"/>
  <c r="N7" i="8"/>
  <c r="N9" i="8"/>
  <c r="I11" i="8"/>
  <c r="N11" i="8"/>
  <c r="I13" i="8"/>
  <c r="N13" i="8"/>
  <c r="I15" i="8"/>
  <c r="N15" i="8"/>
  <c r="I17" i="8"/>
  <c r="N17" i="8"/>
  <c r="I19" i="8"/>
  <c r="N19" i="8"/>
  <c r="I21" i="8"/>
  <c r="N21" i="8"/>
  <c r="I23" i="8"/>
  <c r="N23" i="8"/>
  <c r="I25" i="8"/>
  <c r="N25" i="8"/>
  <c r="U28" i="8"/>
  <c r="V28" i="8" s="1"/>
  <c r="O28" i="8"/>
  <c r="H28" i="8"/>
  <c r="N28" i="8"/>
  <c r="U30" i="8"/>
  <c r="V30" i="8" s="1"/>
  <c r="O30" i="8"/>
  <c r="H30" i="8"/>
  <c r="N30" i="8"/>
  <c r="U32" i="8"/>
  <c r="V32" i="8" s="1"/>
  <c r="O32" i="8"/>
  <c r="H32" i="8"/>
  <c r="N32" i="8"/>
  <c r="U34" i="8"/>
  <c r="V34" i="8" s="1"/>
  <c r="O34" i="8"/>
  <c r="H34" i="8"/>
  <c r="N34" i="8"/>
  <c r="U36" i="8"/>
  <c r="V36" i="8" s="1"/>
  <c r="O36" i="8"/>
  <c r="H36" i="8"/>
  <c r="N36" i="8"/>
  <c r="C162" i="8"/>
  <c r="C120" i="8"/>
  <c r="C90" i="8"/>
  <c r="C51" i="8"/>
  <c r="N5" i="8"/>
  <c r="I7" i="8"/>
  <c r="I9" i="8"/>
  <c r="J162" i="8"/>
  <c r="J120" i="8"/>
  <c r="J90" i="8"/>
  <c r="J51" i="8"/>
  <c r="W162" i="8"/>
  <c r="W120" i="8"/>
  <c r="W90" i="8"/>
  <c r="W51" i="8"/>
  <c r="H5" i="8"/>
  <c r="O5" i="8"/>
  <c r="C37" i="15" s="1"/>
  <c r="U5" i="8"/>
  <c r="I6" i="8"/>
  <c r="N6" i="8"/>
  <c r="H7" i="8"/>
  <c r="O7" i="8"/>
  <c r="U7" i="8"/>
  <c r="V7" i="8" s="1"/>
  <c r="I8" i="8"/>
  <c r="N8" i="8"/>
  <c r="H9" i="8"/>
  <c r="O9" i="8"/>
  <c r="U9" i="8"/>
  <c r="V9" i="8" s="1"/>
  <c r="I10" i="8"/>
  <c r="N10" i="8"/>
  <c r="H11" i="8"/>
  <c r="O11" i="8"/>
  <c r="U11" i="8"/>
  <c r="V11" i="8" s="1"/>
  <c r="I12" i="8"/>
  <c r="Y12" i="8" s="1"/>
  <c r="AA12" i="8" s="1"/>
  <c r="N12" i="8"/>
  <c r="H13" i="8"/>
  <c r="O13" i="8"/>
  <c r="U13" i="8"/>
  <c r="V13" i="8" s="1"/>
  <c r="I14" i="8"/>
  <c r="N14" i="8"/>
  <c r="H15" i="8"/>
  <c r="O15" i="8"/>
  <c r="U15" i="8"/>
  <c r="V15" i="8" s="1"/>
  <c r="I16" i="8"/>
  <c r="N16" i="8"/>
  <c r="H17" i="8"/>
  <c r="O17" i="8"/>
  <c r="U17" i="8"/>
  <c r="V17" i="8" s="1"/>
  <c r="I18" i="8"/>
  <c r="N18" i="8"/>
  <c r="H19" i="8"/>
  <c r="O19" i="8"/>
  <c r="U19" i="8"/>
  <c r="V19" i="8" s="1"/>
  <c r="I20" i="8"/>
  <c r="N20" i="8"/>
  <c r="H21" i="8"/>
  <c r="O21" i="8"/>
  <c r="U21" i="8"/>
  <c r="V21" i="8" s="1"/>
  <c r="I22" i="8"/>
  <c r="N22" i="8"/>
  <c r="H23" i="8"/>
  <c r="O23" i="8"/>
  <c r="U23" i="8"/>
  <c r="V23" i="8" s="1"/>
  <c r="I24" i="8"/>
  <c r="N24" i="8"/>
  <c r="H25" i="8"/>
  <c r="O25" i="8"/>
  <c r="U25" i="8"/>
  <c r="V25" i="8" s="1"/>
  <c r="U26" i="8"/>
  <c r="V26" i="8" s="1"/>
  <c r="O26" i="8"/>
  <c r="I26" i="8"/>
  <c r="I28" i="8"/>
  <c r="I30" i="8"/>
  <c r="I32" i="8"/>
  <c r="I34" i="8"/>
  <c r="I36" i="8"/>
  <c r="I38" i="8"/>
  <c r="N38" i="8"/>
  <c r="I40" i="8"/>
  <c r="N40" i="8"/>
  <c r="I42" i="8"/>
  <c r="N42" i="8"/>
  <c r="I44" i="8"/>
  <c r="N44" i="8"/>
  <c r="I27" i="8"/>
  <c r="N27" i="8"/>
  <c r="I29" i="8"/>
  <c r="N29" i="8"/>
  <c r="I31" i="8"/>
  <c r="N31" i="8"/>
  <c r="I33" i="8"/>
  <c r="N33" i="8"/>
  <c r="I35" i="8"/>
  <c r="N35" i="8"/>
  <c r="I37" i="8"/>
  <c r="N37" i="8"/>
  <c r="H38" i="8"/>
  <c r="O38" i="8"/>
  <c r="U38" i="8"/>
  <c r="V38" i="8" s="1"/>
  <c r="I39" i="8"/>
  <c r="N39" i="8"/>
  <c r="H40" i="8"/>
  <c r="O40" i="8"/>
  <c r="U40" i="8"/>
  <c r="V40" i="8" s="1"/>
  <c r="I41" i="8"/>
  <c r="N41" i="8"/>
  <c r="H42" i="8"/>
  <c r="O42" i="8"/>
  <c r="U42" i="8"/>
  <c r="V42" i="8" s="1"/>
  <c r="I43" i="8"/>
  <c r="X43" i="8" s="1"/>
  <c r="N43" i="8"/>
  <c r="H44" i="8"/>
  <c r="O44" i="8"/>
  <c r="U44" i="8"/>
  <c r="V44" i="8" s="1"/>
  <c r="B27" i="7"/>
  <c r="B26" i="7"/>
  <c r="B25" i="7"/>
  <c r="B24" i="7"/>
  <c r="B23" i="7"/>
  <c r="B22" i="7"/>
  <c r="B20" i="7"/>
  <c r="B19" i="7"/>
  <c r="B18" i="7"/>
  <c r="B17" i="7"/>
  <c r="B16" i="7"/>
  <c r="B14" i="7"/>
  <c r="B13" i="7"/>
  <c r="B12" i="7"/>
  <c r="B11" i="7"/>
  <c r="B10" i="7"/>
  <c r="G9" i="7"/>
  <c r="F9" i="7"/>
  <c r="E9" i="7"/>
  <c r="B9" i="7"/>
  <c r="F3" i="7"/>
  <c r="C3" i="7"/>
  <c r="B3" i="7"/>
  <c r="H2" i="7"/>
  <c r="F2" i="7"/>
  <c r="C2" i="7"/>
  <c r="B2" i="7"/>
  <c r="H1" i="7"/>
  <c r="F1" i="7"/>
  <c r="C1" i="7"/>
  <c r="B1" i="7"/>
  <c r="E26" i="7"/>
  <c r="E25" i="7"/>
  <c r="E24" i="7"/>
  <c r="E23" i="7"/>
  <c r="E19" i="7"/>
  <c r="E18" i="7"/>
  <c r="E17" i="7"/>
  <c r="E13" i="7"/>
  <c r="E12" i="7"/>
  <c r="E11" i="7"/>
  <c r="E10" i="7"/>
  <c r="F26" i="7"/>
  <c r="F52" i="14" s="1"/>
  <c r="F25" i="7"/>
  <c r="F49" i="14" s="1"/>
  <c r="F24" i="7"/>
  <c r="F47" i="14" s="1"/>
  <c r="F23" i="7"/>
  <c r="F44" i="14" s="1"/>
  <c r="F19" i="7"/>
  <c r="F35" i="14" s="1"/>
  <c r="F18" i="7"/>
  <c r="F33" i="14" s="1"/>
  <c r="F17" i="7"/>
  <c r="F31" i="14" s="1"/>
  <c r="F13" i="7"/>
  <c r="F22" i="14" s="1"/>
  <c r="F12" i="7"/>
  <c r="F20" i="14" s="1"/>
  <c r="F11" i="7"/>
  <c r="F18" i="14" s="1"/>
  <c r="F10" i="7"/>
  <c r="F16" i="14" s="1"/>
  <c r="G26" i="7"/>
  <c r="E52" i="14" s="1"/>
  <c r="G25" i="7"/>
  <c r="E49" i="14" s="1"/>
  <c r="G24" i="7"/>
  <c r="E47" i="14" s="1"/>
  <c r="G23" i="7"/>
  <c r="E44" i="14" s="1"/>
  <c r="G19" i="7"/>
  <c r="E35" i="14" s="1"/>
  <c r="G18" i="7"/>
  <c r="E33" i="14" s="1"/>
  <c r="G17" i="7"/>
  <c r="E31" i="14" s="1"/>
  <c r="G13" i="7"/>
  <c r="E22" i="14" s="1"/>
  <c r="G12" i="7"/>
  <c r="E20" i="14" s="1"/>
  <c r="G11" i="7"/>
  <c r="E18" i="14" s="1"/>
  <c r="G10" i="7"/>
  <c r="E16" i="14" s="1"/>
  <c r="C44" i="6"/>
  <c r="B44" i="6"/>
  <c r="A44" i="6"/>
  <c r="C43" i="6"/>
  <c r="B43" i="6"/>
  <c r="A43" i="6"/>
  <c r="C42" i="6"/>
  <c r="B42" i="6"/>
  <c r="A42" i="6"/>
  <c r="C41" i="6"/>
  <c r="B41" i="6"/>
  <c r="A41" i="6"/>
  <c r="C40" i="6"/>
  <c r="B40" i="6"/>
  <c r="A40" i="6"/>
  <c r="C39" i="6"/>
  <c r="B39" i="6"/>
  <c r="A39" i="6"/>
  <c r="C38" i="6"/>
  <c r="B38" i="6"/>
  <c r="A38" i="6"/>
  <c r="C37" i="6"/>
  <c r="B37" i="6"/>
  <c r="A37" i="6"/>
  <c r="C36" i="6"/>
  <c r="B36" i="6"/>
  <c r="A36" i="6"/>
  <c r="C35" i="6"/>
  <c r="B35" i="6"/>
  <c r="A35" i="6"/>
  <c r="C34" i="6"/>
  <c r="B34" i="6"/>
  <c r="A34" i="6"/>
  <c r="C33" i="6"/>
  <c r="B33" i="6"/>
  <c r="A33" i="6"/>
  <c r="C32" i="6"/>
  <c r="B32" i="6"/>
  <c r="A32" i="6"/>
  <c r="C31" i="6"/>
  <c r="B31" i="6"/>
  <c r="A31" i="6"/>
  <c r="C30" i="6"/>
  <c r="B30" i="6"/>
  <c r="A30" i="6"/>
  <c r="C29" i="6"/>
  <c r="B29" i="6"/>
  <c r="A29" i="6"/>
  <c r="C28" i="6"/>
  <c r="B28" i="6"/>
  <c r="A28" i="6"/>
  <c r="C27" i="6"/>
  <c r="B27" i="6"/>
  <c r="A27" i="6"/>
  <c r="C26" i="6"/>
  <c r="B26" i="6"/>
  <c r="A26" i="6"/>
  <c r="C25" i="6"/>
  <c r="B25" i="6"/>
  <c r="A25" i="6"/>
  <c r="C24" i="6"/>
  <c r="B24" i="6"/>
  <c r="A24" i="6"/>
  <c r="C23" i="6"/>
  <c r="B23" i="6"/>
  <c r="A23" i="6"/>
  <c r="C22" i="6"/>
  <c r="B22" i="6"/>
  <c r="A22" i="6"/>
  <c r="C21" i="6"/>
  <c r="B21" i="6"/>
  <c r="A21" i="6"/>
  <c r="C20" i="6"/>
  <c r="B20" i="6"/>
  <c r="A20" i="6"/>
  <c r="C19" i="6"/>
  <c r="B19" i="6"/>
  <c r="A19" i="6"/>
  <c r="C18" i="6"/>
  <c r="B18" i="6"/>
  <c r="A18" i="6"/>
  <c r="C17" i="6"/>
  <c r="B17" i="6"/>
  <c r="A17" i="6"/>
  <c r="C16" i="6"/>
  <c r="B16" i="6"/>
  <c r="A16" i="6"/>
  <c r="C15" i="6"/>
  <c r="B15" i="6"/>
  <c r="A15" i="6"/>
  <c r="C14" i="6"/>
  <c r="B14" i="6"/>
  <c r="A14" i="6"/>
  <c r="C13" i="6"/>
  <c r="B13" i="6"/>
  <c r="A13" i="6"/>
  <c r="C12" i="6"/>
  <c r="B12" i="6"/>
  <c r="A12" i="6"/>
  <c r="C11" i="6"/>
  <c r="B11" i="6"/>
  <c r="A11" i="6"/>
  <c r="C10" i="6"/>
  <c r="B10" i="6"/>
  <c r="A10" i="6"/>
  <c r="C9" i="6"/>
  <c r="B9" i="6"/>
  <c r="A9" i="6"/>
  <c r="C8" i="6"/>
  <c r="B8" i="6"/>
  <c r="A8" i="6"/>
  <c r="C7" i="6"/>
  <c r="B7" i="6"/>
  <c r="A7" i="6"/>
  <c r="C6" i="6"/>
  <c r="B6" i="6"/>
  <c r="A6" i="6"/>
  <c r="C5" i="6"/>
  <c r="B5" i="6"/>
  <c r="A5" i="6"/>
  <c r="W1" i="6"/>
  <c r="Q1" i="6"/>
  <c r="J1" i="6"/>
  <c r="J51" i="6" s="1"/>
  <c r="C1" i="6"/>
  <c r="X31" i="8" l="1"/>
  <c r="X22" i="8"/>
  <c r="X14" i="8"/>
  <c r="X6" i="8"/>
  <c r="E127" i="8"/>
  <c r="E169" i="8"/>
  <c r="R169" i="8"/>
  <c r="C14" i="9"/>
  <c r="C20" i="9"/>
  <c r="B52" i="14"/>
  <c r="B47" i="14"/>
  <c r="B33" i="14"/>
  <c r="B20" i="14"/>
  <c r="B10" i="14"/>
  <c r="N26" i="9"/>
  <c r="N25" i="9"/>
  <c r="N24" i="9"/>
  <c r="N23" i="9"/>
  <c r="N19" i="9"/>
  <c r="N18" i="9"/>
  <c r="N17" i="9"/>
  <c r="N13" i="9"/>
  <c r="N12" i="9"/>
  <c r="N11" i="9"/>
  <c r="N10" i="9"/>
  <c r="C26" i="7"/>
  <c r="C24" i="7"/>
  <c r="C19" i="7"/>
  <c r="C17" i="7"/>
  <c r="C12" i="7"/>
  <c r="C10" i="7"/>
  <c r="C7" i="7"/>
  <c r="B49" i="14"/>
  <c r="B44" i="14"/>
  <c r="B35" i="14"/>
  <c r="B31" i="14"/>
  <c r="B22" i="14"/>
  <c r="B18" i="14"/>
  <c r="B16" i="14"/>
  <c r="C25" i="7"/>
  <c r="C23" i="7"/>
  <c r="C18" i="7"/>
  <c r="C13" i="7"/>
  <c r="C11" i="7"/>
  <c r="J169" i="8"/>
  <c r="D169" i="8"/>
  <c r="F167" i="8"/>
  <c r="Q169" i="8"/>
  <c r="S167" i="8"/>
  <c r="I169" i="8"/>
  <c r="K168" i="8"/>
  <c r="R168" i="6"/>
  <c r="J168" i="6"/>
  <c r="E168" i="6"/>
  <c r="R167" i="6"/>
  <c r="J167" i="6"/>
  <c r="J169" i="6" s="1"/>
  <c r="E167" i="6"/>
  <c r="D127" i="6"/>
  <c r="C127" i="6"/>
  <c r="Q168" i="6"/>
  <c r="S168" i="6" s="1"/>
  <c r="I168" i="6"/>
  <c r="D168" i="6"/>
  <c r="F168" i="6" s="1"/>
  <c r="Q167" i="6"/>
  <c r="I167" i="6"/>
  <c r="K167" i="6" s="1"/>
  <c r="D167" i="6"/>
  <c r="D126" i="6"/>
  <c r="C126" i="6"/>
  <c r="O61" i="8"/>
  <c r="O57" i="8"/>
  <c r="S68" i="8" s="1"/>
  <c r="O55" i="8"/>
  <c r="G20" i="9" s="1"/>
  <c r="K101" i="8"/>
  <c r="O58" i="8"/>
  <c r="O56" i="8"/>
  <c r="P45" i="8"/>
  <c r="K102" i="8"/>
  <c r="P48" i="8"/>
  <c r="P46" i="8"/>
  <c r="P49" i="8"/>
  <c r="K103" i="8"/>
  <c r="P47" i="8"/>
  <c r="E126" i="8"/>
  <c r="C128" i="8"/>
  <c r="K95" i="8"/>
  <c r="I61" i="8"/>
  <c r="I57" i="8"/>
  <c r="S67" i="8" s="1"/>
  <c r="I55" i="8"/>
  <c r="G14" i="9" s="1"/>
  <c r="K96" i="8"/>
  <c r="I58" i="8"/>
  <c r="I56" i="8"/>
  <c r="J48" i="8"/>
  <c r="K97" i="8"/>
  <c r="J45" i="8"/>
  <c r="J46" i="8"/>
  <c r="J49" i="8"/>
  <c r="J47" i="8"/>
  <c r="K98" i="8"/>
  <c r="L98" i="8" s="1"/>
  <c r="O10" i="9"/>
  <c r="C36" i="9"/>
  <c r="X20" i="8"/>
  <c r="Y41" i="8"/>
  <c r="AA41" i="8" s="1"/>
  <c r="Y37" i="8"/>
  <c r="AA37" i="8" s="1"/>
  <c r="Y33" i="8"/>
  <c r="AA33" i="8" s="1"/>
  <c r="Y29" i="8"/>
  <c r="AA29" i="8" s="1"/>
  <c r="X27" i="8"/>
  <c r="X34" i="8"/>
  <c r="X30" i="8"/>
  <c r="X26" i="8"/>
  <c r="X18" i="8"/>
  <c r="X10" i="8"/>
  <c r="Y7" i="8"/>
  <c r="AA7" i="8" s="1"/>
  <c r="X36" i="8"/>
  <c r="X32" i="8"/>
  <c r="X28" i="8"/>
  <c r="X35" i="8"/>
  <c r="Y44" i="8"/>
  <c r="AA44" i="8" s="1"/>
  <c r="X42" i="8"/>
  <c r="Y40" i="8"/>
  <c r="AA40" i="8" s="1"/>
  <c r="X38" i="8"/>
  <c r="Y9" i="8"/>
  <c r="AA9" i="8" s="1"/>
  <c r="Y25" i="8"/>
  <c r="AA25" i="8" s="1"/>
  <c r="X23" i="8"/>
  <c r="Y21" i="8"/>
  <c r="AA21" i="8" s="1"/>
  <c r="X19" i="8"/>
  <c r="Y17" i="8"/>
  <c r="AA17" i="8" s="1"/>
  <c r="X15" i="8"/>
  <c r="Y13" i="8"/>
  <c r="AA13" i="8" s="1"/>
  <c r="X11" i="8"/>
  <c r="Y39" i="8"/>
  <c r="AA39" i="8" s="1"/>
  <c r="X24" i="8"/>
  <c r="X16" i="8"/>
  <c r="X8" i="8"/>
  <c r="X39" i="8"/>
  <c r="Y36" i="8"/>
  <c r="AA36" i="8" s="1"/>
  <c r="Y32" i="8"/>
  <c r="AA32" i="8" s="1"/>
  <c r="Y28" i="8"/>
  <c r="AA28" i="8" s="1"/>
  <c r="Y24" i="8"/>
  <c r="AA24" i="8" s="1"/>
  <c r="Y20" i="8"/>
  <c r="AA20" i="8" s="1"/>
  <c r="Y16" i="8"/>
  <c r="AA16" i="8" s="1"/>
  <c r="Y8" i="8"/>
  <c r="AA8" i="8" s="1"/>
  <c r="X7" i="8"/>
  <c r="Y43" i="8"/>
  <c r="AA43" i="8" s="1"/>
  <c r="X12" i="8"/>
  <c r="X44" i="8"/>
  <c r="Y42" i="8"/>
  <c r="AA42" i="8" s="1"/>
  <c r="X40" i="8"/>
  <c r="Y38" i="8"/>
  <c r="AA38" i="8" s="1"/>
  <c r="Y34" i="8"/>
  <c r="AA34" i="8" s="1"/>
  <c r="Y30" i="8"/>
  <c r="AA30" i="8" s="1"/>
  <c r="Y26" i="8"/>
  <c r="AA26" i="8" s="1"/>
  <c r="Y22" i="8"/>
  <c r="AA22" i="8" s="1"/>
  <c r="Y18" i="8"/>
  <c r="AA18" i="8" s="1"/>
  <c r="Y14" i="8"/>
  <c r="AA14" i="8" s="1"/>
  <c r="Y10" i="8"/>
  <c r="AA10" i="8" s="1"/>
  <c r="Y6" i="8"/>
  <c r="AA6" i="8" s="1"/>
  <c r="X41" i="8"/>
  <c r="X37" i="8"/>
  <c r="Y35" i="8"/>
  <c r="AA35" i="8" s="1"/>
  <c r="X33" i="8"/>
  <c r="Y31" i="8"/>
  <c r="AA31" i="8" s="1"/>
  <c r="X29" i="8"/>
  <c r="Y27" i="8"/>
  <c r="AA27" i="8" s="1"/>
  <c r="X25" i="8"/>
  <c r="Y23" i="8"/>
  <c r="AA23" i="8" s="1"/>
  <c r="X21" i="8"/>
  <c r="Y19" i="8"/>
  <c r="AA19" i="8" s="1"/>
  <c r="X17" i="8"/>
  <c r="Y15" i="8"/>
  <c r="AA15" i="8" s="1"/>
  <c r="X13" i="8"/>
  <c r="Y11" i="8"/>
  <c r="AA11" i="8" s="1"/>
  <c r="X9" i="8"/>
  <c r="O24" i="9"/>
  <c r="V5" i="8"/>
  <c r="O29" i="6"/>
  <c r="U31" i="6"/>
  <c r="V31" i="6" s="1"/>
  <c r="O33" i="6"/>
  <c r="U35" i="6"/>
  <c r="V35" i="6" s="1"/>
  <c r="O37" i="6"/>
  <c r="U39" i="6"/>
  <c r="V39" i="6" s="1"/>
  <c r="O41" i="6"/>
  <c r="U43" i="6"/>
  <c r="V43" i="6" s="1"/>
  <c r="O6" i="6"/>
  <c r="U8" i="6"/>
  <c r="V8" i="6" s="1"/>
  <c r="O10" i="6"/>
  <c r="U12" i="6"/>
  <c r="V12" i="6" s="1"/>
  <c r="O14" i="6"/>
  <c r="U16" i="6"/>
  <c r="V16" i="6" s="1"/>
  <c r="O18" i="6"/>
  <c r="U20" i="6"/>
  <c r="V20" i="6" s="1"/>
  <c r="O22" i="6"/>
  <c r="U24" i="6"/>
  <c r="V24" i="6" s="1"/>
  <c r="O26" i="6"/>
  <c r="I28" i="6"/>
  <c r="I32" i="6"/>
  <c r="I36" i="6"/>
  <c r="I40" i="6"/>
  <c r="I44" i="6"/>
  <c r="O20" i="9"/>
  <c r="H29" i="6"/>
  <c r="I34" i="6"/>
  <c r="H37" i="6"/>
  <c r="I42" i="6"/>
  <c r="U6" i="6"/>
  <c r="V6" i="6" s="1"/>
  <c r="U10" i="6"/>
  <c r="V10" i="6" s="1"/>
  <c r="U14" i="6"/>
  <c r="V14" i="6" s="1"/>
  <c r="U18" i="6"/>
  <c r="V18" i="6" s="1"/>
  <c r="U22" i="6"/>
  <c r="V22" i="6" s="1"/>
  <c r="U26" i="6"/>
  <c r="V26" i="6" s="1"/>
  <c r="U33" i="6"/>
  <c r="V33" i="6" s="1"/>
  <c r="U41" i="6"/>
  <c r="V41" i="6" s="1"/>
  <c r="H6" i="6"/>
  <c r="H10" i="6"/>
  <c r="H14" i="6"/>
  <c r="H18" i="6"/>
  <c r="H22" i="6"/>
  <c r="H26" i="6"/>
  <c r="U29" i="6"/>
  <c r="V29" i="6" s="1"/>
  <c r="I30" i="6"/>
  <c r="H33" i="6"/>
  <c r="U37" i="6"/>
  <c r="V37" i="6" s="1"/>
  <c r="I38" i="6"/>
  <c r="H41" i="6"/>
  <c r="O8" i="6"/>
  <c r="O12" i="6"/>
  <c r="O16" i="6"/>
  <c r="O20" i="6"/>
  <c r="O24" i="6"/>
  <c r="O31" i="6"/>
  <c r="O35" i="6"/>
  <c r="O39" i="6"/>
  <c r="O43" i="6"/>
  <c r="H8" i="6"/>
  <c r="H12" i="6"/>
  <c r="H16" i="6"/>
  <c r="H20" i="6"/>
  <c r="H24" i="6"/>
  <c r="H31" i="6"/>
  <c r="H35" i="6"/>
  <c r="H39" i="6"/>
  <c r="H43" i="6"/>
  <c r="P44" i="8"/>
  <c r="P28" i="8"/>
  <c r="P36" i="8"/>
  <c r="P43" i="8"/>
  <c r="P40" i="8"/>
  <c r="P41" i="8"/>
  <c r="P37" i="8"/>
  <c r="P29" i="8"/>
  <c r="J44" i="8"/>
  <c r="J41" i="8"/>
  <c r="J40" i="8"/>
  <c r="J37" i="8"/>
  <c r="J29" i="8"/>
  <c r="J34" i="8"/>
  <c r="J32" i="8"/>
  <c r="J25" i="8"/>
  <c r="J26" i="8"/>
  <c r="P23" i="8"/>
  <c r="P19" i="8"/>
  <c r="P15" i="8"/>
  <c r="P11" i="8"/>
  <c r="P7" i="8"/>
  <c r="P6" i="8"/>
  <c r="P8" i="8"/>
  <c r="P10" i="8"/>
  <c r="P12" i="8"/>
  <c r="P14" i="8"/>
  <c r="P16" i="8"/>
  <c r="P18" i="8"/>
  <c r="P20" i="8"/>
  <c r="P22" i="8"/>
  <c r="P24" i="8"/>
  <c r="P30" i="8"/>
  <c r="P34" i="8"/>
  <c r="P27" i="8"/>
  <c r="P31" i="8"/>
  <c r="P35" i="8"/>
  <c r="J43" i="8"/>
  <c r="J42" i="8"/>
  <c r="P39" i="8"/>
  <c r="J39" i="8"/>
  <c r="J38" i="8"/>
  <c r="P33" i="8"/>
  <c r="J33" i="8"/>
  <c r="P42" i="8"/>
  <c r="P38" i="8"/>
  <c r="J36" i="8"/>
  <c r="P32" i="8"/>
  <c r="J30" i="8"/>
  <c r="J28" i="8"/>
  <c r="P26" i="8"/>
  <c r="P25" i="8"/>
  <c r="P21" i="8"/>
  <c r="P17" i="8"/>
  <c r="P13" i="8"/>
  <c r="P9" i="8"/>
  <c r="J35" i="8"/>
  <c r="J31" i="8"/>
  <c r="J27" i="8"/>
  <c r="J24" i="8"/>
  <c r="J23" i="8"/>
  <c r="J22" i="8"/>
  <c r="J21" i="8"/>
  <c r="J20" i="8"/>
  <c r="J19" i="8"/>
  <c r="J18" i="8"/>
  <c r="J17" i="8"/>
  <c r="J16" i="8"/>
  <c r="J15" i="8"/>
  <c r="J14" i="8"/>
  <c r="J13" i="8"/>
  <c r="J12" i="8"/>
  <c r="J11" i="8"/>
  <c r="J10" i="8"/>
  <c r="J9" i="8"/>
  <c r="J8" i="8"/>
  <c r="J7" i="8"/>
  <c r="J6" i="8"/>
  <c r="J5" i="8"/>
  <c r="F14" i="9"/>
  <c r="F20" i="9"/>
  <c r="P5" i="8"/>
  <c r="C162" i="6"/>
  <c r="C120" i="6"/>
  <c r="C91" i="6"/>
  <c r="C51" i="6"/>
  <c r="U13" i="6"/>
  <c r="V13" i="6" s="1"/>
  <c r="O13" i="6"/>
  <c r="H13" i="6"/>
  <c r="U15" i="6"/>
  <c r="V15" i="6" s="1"/>
  <c r="O15" i="6"/>
  <c r="H15" i="6"/>
  <c r="N15" i="6"/>
  <c r="U17" i="6"/>
  <c r="V17" i="6" s="1"/>
  <c r="O17" i="6"/>
  <c r="H17" i="6"/>
  <c r="N17" i="6"/>
  <c r="U19" i="6"/>
  <c r="V19" i="6" s="1"/>
  <c r="O19" i="6"/>
  <c r="H19" i="6"/>
  <c r="N19" i="6"/>
  <c r="U21" i="6"/>
  <c r="V21" i="6" s="1"/>
  <c r="O21" i="6"/>
  <c r="H21" i="6"/>
  <c r="N21" i="6"/>
  <c r="Q162" i="6"/>
  <c r="Q120" i="6"/>
  <c r="Q91" i="6"/>
  <c r="Q51" i="6"/>
  <c r="U5" i="6"/>
  <c r="V5" i="6" s="1"/>
  <c r="O5" i="6"/>
  <c r="H5" i="6"/>
  <c r="N5" i="6"/>
  <c r="U7" i="6"/>
  <c r="V7" i="6" s="1"/>
  <c r="O7" i="6"/>
  <c r="H7" i="6"/>
  <c r="N7" i="6"/>
  <c r="U9" i="6"/>
  <c r="V9" i="6" s="1"/>
  <c r="O9" i="6"/>
  <c r="H9" i="6"/>
  <c r="N9" i="6"/>
  <c r="U11" i="6"/>
  <c r="V11" i="6" s="1"/>
  <c r="O11" i="6"/>
  <c r="H11" i="6"/>
  <c r="N11" i="6"/>
  <c r="N13" i="6"/>
  <c r="I5" i="6"/>
  <c r="I7" i="6"/>
  <c r="I9" i="6"/>
  <c r="I11" i="6"/>
  <c r="I13" i="6"/>
  <c r="I15" i="6"/>
  <c r="I17" i="6"/>
  <c r="I19" i="6"/>
  <c r="I21" i="6"/>
  <c r="I23" i="6"/>
  <c r="N23" i="6"/>
  <c r="I25" i="6"/>
  <c r="N25" i="6"/>
  <c r="I27" i="6"/>
  <c r="N27" i="6"/>
  <c r="J162" i="6"/>
  <c r="J120" i="6"/>
  <c r="J91" i="6"/>
  <c r="W162" i="6"/>
  <c r="W120" i="6"/>
  <c r="W91" i="6"/>
  <c r="I6" i="6"/>
  <c r="N6" i="6"/>
  <c r="I8" i="6"/>
  <c r="N8" i="6"/>
  <c r="I10" i="6"/>
  <c r="N10" i="6"/>
  <c r="I12" i="6"/>
  <c r="N12" i="6"/>
  <c r="I14" i="6"/>
  <c r="N14" i="6"/>
  <c r="I16" i="6"/>
  <c r="N16" i="6"/>
  <c r="I18" i="6"/>
  <c r="N18" i="6"/>
  <c r="I20" i="6"/>
  <c r="N20" i="6"/>
  <c r="I22" i="6"/>
  <c r="N22" i="6"/>
  <c r="H23" i="6"/>
  <c r="O23" i="6"/>
  <c r="U23" i="6"/>
  <c r="V23" i="6" s="1"/>
  <c r="I24" i="6"/>
  <c r="N24" i="6"/>
  <c r="H25" i="6"/>
  <c r="O25" i="6"/>
  <c r="U25" i="6"/>
  <c r="V25" i="6" s="1"/>
  <c r="I26" i="6"/>
  <c r="N26" i="6"/>
  <c r="H27" i="6"/>
  <c r="O27" i="6"/>
  <c r="U27" i="6"/>
  <c r="V27" i="6" s="1"/>
  <c r="U28" i="6"/>
  <c r="V28" i="6" s="1"/>
  <c r="O28" i="6"/>
  <c r="H28" i="6"/>
  <c r="N28" i="6"/>
  <c r="U30" i="6"/>
  <c r="V30" i="6" s="1"/>
  <c r="O30" i="6"/>
  <c r="H30" i="6"/>
  <c r="N30" i="6"/>
  <c r="U32" i="6"/>
  <c r="V32" i="6" s="1"/>
  <c r="O32" i="6"/>
  <c r="H32" i="6"/>
  <c r="N32" i="6"/>
  <c r="U34" i="6"/>
  <c r="V34" i="6" s="1"/>
  <c r="O34" i="6"/>
  <c r="H34" i="6"/>
  <c r="N34" i="6"/>
  <c r="U36" i="6"/>
  <c r="V36" i="6" s="1"/>
  <c r="O36" i="6"/>
  <c r="H36" i="6"/>
  <c r="N36" i="6"/>
  <c r="U38" i="6"/>
  <c r="V38" i="6" s="1"/>
  <c r="O38" i="6"/>
  <c r="H38" i="6"/>
  <c r="N38" i="6"/>
  <c r="U40" i="6"/>
  <c r="V40" i="6" s="1"/>
  <c r="O40" i="6"/>
  <c r="H40" i="6"/>
  <c r="N40" i="6"/>
  <c r="U42" i="6"/>
  <c r="V42" i="6" s="1"/>
  <c r="O42" i="6"/>
  <c r="H42" i="6"/>
  <c r="N42" i="6"/>
  <c r="U44" i="6"/>
  <c r="V44" i="6" s="1"/>
  <c r="O44" i="6"/>
  <c r="H44" i="6"/>
  <c r="N44" i="6"/>
  <c r="W51" i="6"/>
  <c r="I29" i="6"/>
  <c r="N29" i="6"/>
  <c r="I31" i="6"/>
  <c r="N31" i="6"/>
  <c r="I33" i="6"/>
  <c r="N33" i="6"/>
  <c r="I35" i="6"/>
  <c r="N35" i="6"/>
  <c r="I37" i="6"/>
  <c r="N37" i="6"/>
  <c r="I39" i="6"/>
  <c r="N39" i="6"/>
  <c r="I41" i="6"/>
  <c r="N41" i="6"/>
  <c r="I43" i="6"/>
  <c r="N43" i="6"/>
  <c r="G9" i="5"/>
  <c r="F9" i="5"/>
  <c r="E9" i="5"/>
  <c r="B27" i="5"/>
  <c r="B26" i="5"/>
  <c r="B25" i="5"/>
  <c r="B24" i="5"/>
  <c r="B23" i="5"/>
  <c r="B20" i="5"/>
  <c r="B19" i="5"/>
  <c r="B18" i="5"/>
  <c r="B17" i="5"/>
  <c r="B14" i="5"/>
  <c r="B13" i="5"/>
  <c r="B12" i="5"/>
  <c r="B11" i="5"/>
  <c r="B22" i="5"/>
  <c r="B16" i="5"/>
  <c r="B9" i="5"/>
  <c r="B10" i="5"/>
  <c r="H2" i="5"/>
  <c r="H1" i="5"/>
  <c r="F3" i="5"/>
  <c r="F2" i="5"/>
  <c r="F1" i="5"/>
  <c r="C2" i="5"/>
  <c r="C3" i="5"/>
  <c r="C1" i="5"/>
  <c r="B2" i="5"/>
  <c r="B3" i="5"/>
  <c r="B1" i="5"/>
  <c r="K96" i="6" l="1"/>
  <c r="I61" i="6"/>
  <c r="I58" i="6"/>
  <c r="J46" i="6"/>
  <c r="I57" i="6"/>
  <c r="S67" i="6" s="1"/>
  <c r="I56" i="6"/>
  <c r="I55" i="6"/>
  <c r="J48" i="6"/>
  <c r="J49" i="6"/>
  <c r="J47" i="6"/>
  <c r="J45" i="6"/>
  <c r="K102" i="6"/>
  <c r="O61" i="6"/>
  <c r="O62" i="6" s="1"/>
  <c r="O58" i="6"/>
  <c r="O57" i="6"/>
  <c r="S68" i="6" s="1"/>
  <c r="O56" i="6"/>
  <c r="O55" i="6"/>
  <c r="G20" i="7" s="1"/>
  <c r="P46" i="6"/>
  <c r="P48" i="6"/>
  <c r="P47" i="6"/>
  <c r="P45" i="6"/>
  <c r="P49" i="6"/>
  <c r="C54" i="15"/>
  <c r="C27" i="9"/>
  <c r="X43" i="6"/>
  <c r="X35" i="6"/>
  <c r="X16" i="6"/>
  <c r="X8" i="6"/>
  <c r="K109" i="6"/>
  <c r="V61" i="6"/>
  <c r="V58" i="6"/>
  <c r="V57" i="6"/>
  <c r="S69" i="6" s="1"/>
  <c r="V56" i="6"/>
  <c r="V55" i="6"/>
  <c r="W48" i="6"/>
  <c r="W46" i="6"/>
  <c r="W49" i="6"/>
  <c r="W47" i="6"/>
  <c r="W45" i="6"/>
  <c r="C27" i="7"/>
  <c r="N27" i="9"/>
  <c r="C54" i="14"/>
  <c r="N14" i="9"/>
  <c r="N20" i="9"/>
  <c r="C25" i="14"/>
  <c r="C37" i="14"/>
  <c r="C14" i="7"/>
  <c r="C20" i="7"/>
  <c r="E169" i="6"/>
  <c r="R169" i="6"/>
  <c r="D169" i="6"/>
  <c r="F167" i="6"/>
  <c r="Q169" i="6"/>
  <c r="S167" i="6"/>
  <c r="I169" i="6"/>
  <c r="K168" i="6"/>
  <c r="K108" i="8"/>
  <c r="V58" i="8"/>
  <c r="V56" i="8"/>
  <c r="V61" i="8"/>
  <c r="V62" i="8" s="1"/>
  <c r="V57" i="8"/>
  <c r="S69" i="8" s="1"/>
  <c r="V55" i="8"/>
  <c r="G27" i="9" s="1"/>
  <c r="W48" i="8"/>
  <c r="W46" i="8"/>
  <c r="K109" i="8"/>
  <c r="W49" i="8"/>
  <c r="W45" i="8"/>
  <c r="K110" i="8"/>
  <c r="W47" i="8"/>
  <c r="I62" i="8"/>
  <c r="K104" i="8"/>
  <c r="L104" i="8" s="1"/>
  <c r="O62" i="8"/>
  <c r="L97" i="8"/>
  <c r="L96" i="8"/>
  <c r="L95" i="8"/>
  <c r="L101" i="8"/>
  <c r="C35" i="7"/>
  <c r="O14" i="9"/>
  <c r="X41" i="6"/>
  <c r="X37" i="6"/>
  <c r="X33" i="6"/>
  <c r="X29" i="6"/>
  <c r="X26" i="6"/>
  <c r="X22" i="6"/>
  <c r="X18" i="6"/>
  <c r="X14" i="6"/>
  <c r="X10" i="6"/>
  <c r="X6" i="6"/>
  <c r="X25" i="6"/>
  <c r="X38" i="6"/>
  <c r="Y16" i="6"/>
  <c r="AA16" i="6" s="1"/>
  <c r="Y8" i="6"/>
  <c r="AA8" i="6" s="1"/>
  <c r="Y43" i="6"/>
  <c r="AA43" i="6" s="1"/>
  <c r="Y35" i="6"/>
  <c r="AA35" i="6" s="1"/>
  <c r="X44" i="6"/>
  <c r="X36" i="6"/>
  <c r="X28" i="6"/>
  <c r="X27" i="6"/>
  <c r="X24" i="6"/>
  <c r="X21" i="6"/>
  <c r="X17" i="6"/>
  <c r="X13" i="6"/>
  <c r="X9" i="6"/>
  <c r="X5" i="6"/>
  <c r="X11" i="6"/>
  <c r="X19" i="6"/>
  <c r="X39" i="6"/>
  <c r="X31" i="6"/>
  <c r="X20" i="6"/>
  <c r="X12" i="6"/>
  <c r="X30" i="6"/>
  <c r="X42" i="6"/>
  <c r="X34" i="6"/>
  <c r="X40" i="6"/>
  <c r="X32" i="6"/>
  <c r="X23" i="6"/>
  <c r="X7" i="6"/>
  <c r="X15" i="6"/>
  <c r="Y44" i="6"/>
  <c r="AA44" i="6" s="1"/>
  <c r="Y40" i="6"/>
  <c r="AA40" i="6" s="1"/>
  <c r="Y36" i="6"/>
  <c r="AA36" i="6" s="1"/>
  <c r="Y32" i="6"/>
  <c r="AA32" i="6" s="1"/>
  <c r="Y28" i="6"/>
  <c r="AA28" i="6" s="1"/>
  <c r="Y24" i="6"/>
  <c r="AA24" i="6" s="1"/>
  <c r="Y20" i="6"/>
  <c r="AA20" i="6" s="1"/>
  <c r="Y12" i="6"/>
  <c r="AA12" i="6" s="1"/>
  <c r="Y39" i="6"/>
  <c r="AA39" i="6" s="1"/>
  <c r="Y31" i="6"/>
  <c r="AA31" i="6" s="1"/>
  <c r="Y27" i="6"/>
  <c r="AA27" i="6" s="1"/>
  <c r="Y23" i="6"/>
  <c r="AA23" i="6" s="1"/>
  <c r="Y19" i="6"/>
  <c r="AA19" i="6" s="1"/>
  <c r="Y15" i="6"/>
  <c r="AA15" i="6" s="1"/>
  <c r="Y11" i="6"/>
  <c r="AA11" i="6" s="1"/>
  <c r="Y7" i="6"/>
  <c r="AA7" i="6" s="1"/>
  <c r="Y42" i="6"/>
  <c r="AA42" i="6" s="1"/>
  <c r="Y38" i="6"/>
  <c r="AA38" i="6" s="1"/>
  <c r="Y34" i="6"/>
  <c r="AA34" i="6" s="1"/>
  <c r="Y30" i="6"/>
  <c r="AA30" i="6" s="1"/>
  <c r="Y26" i="6"/>
  <c r="AA26" i="6" s="1"/>
  <c r="Y22" i="6"/>
  <c r="AA22" i="6" s="1"/>
  <c r="Y18" i="6"/>
  <c r="AA18" i="6" s="1"/>
  <c r="Y14" i="6"/>
  <c r="AA14" i="6" s="1"/>
  <c r="Y10" i="6"/>
  <c r="AA10" i="6" s="1"/>
  <c r="Y6" i="6"/>
  <c r="AA6" i="6" s="1"/>
  <c r="Y41" i="6"/>
  <c r="AA41" i="6" s="1"/>
  <c r="Y37" i="6"/>
  <c r="AA37" i="6" s="1"/>
  <c r="Y33" i="6"/>
  <c r="AA33" i="6" s="1"/>
  <c r="Y29" i="6"/>
  <c r="AA29" i="6" s="1"/>
  <c r="Y25" i="6"/>
  <c r="AA25" i="6" s="1"/>
  <c r="Y21" i="6"/>
  <c r="AA21" i="6" s="1"/>
  <c r="Y17" i="6"/>
  <c r="AA17" i="6" s="1"/>
  <c r="Y13" i="6"/>
  <c r="AA13" i="6" s="1"/>
  <c r="Y9" i="6"/>
  <c r="AA9" i="6" s="1"/>
  <c r="Y5" i="6"/>
  <c r="X5" i="8"/>
  <c r="Y5" i="8"/>
  <c r="G14" i="7"/>
  <c r="P41" i="6"/>
  <c r="P33" i="6"/>
  <c r="P35" i="6"/>
  <c r="W13" i="8"/>
  <c r="O27" i="9"/>
  <c r="E11" i="10"/>
  <c r="E14" i="9"/>
  <c r="E12" i="10"/>
  <c r="E20" i="9"/>
  <c r="P43" i="6"/>
  <c r="P27" i="6"/>
  <c r="P5" i="6"/>
  <c r="P17" i="6"/>
  <c r="P26" i="6"/>
  <c r="P7" i="6"/>
  <c r="P22" i="6"/>
  <c r="P14" i="6"/>
  <c r="P6" i="6"/>
  <c r="P25" i="6"/>
  <c r="P23" i="6"/>
  <c r="P13" i="6"/>
  <c r="P39" i="6"/>
  <c r="P37" i="6"/>
  <c r="P31" i="6"/>
  <c r="P29" i="6"/>
  <c r="P44" i="6"/>
  <c r="P24" i="6"/>
  <c r="P18" i="6"/>
  <c r="P10" i="6"/>
  <c r="P9" i="6"/>
  <c r="J28" i="6"/>
  <c r="J27" i="6"/>
  <c r="W29" i="8"/>
  <c r="W37" i="8"/>
  <c r="W41" i="8"/>
  <c r="W32" i="8"/>
  <c r="W8" i="8"/>
  <c r="W16" i="8"/>
  <c r="W24" i="8"/>
  <c r="W27" i="8"/>
  <c r="W35" i="8"/>
  <c r="W38" i="8"/>
  <c r="W42" i="8"/>
  <c r="W34" i="8"/>
  <c r="W31" i="8"/>
  <c r="W40" i="8"/>
  <c r="W17" i="8"/>
  <c r="F27" i="9"/>
  <c r="W5" i="8"/>
  <c r="O26" i="9" s="1"/>
  <c r="W26" i="8"/>
  <c r="W7" i="8"/>
  <c r="W11" i="8"/>
  <c r="W15" i="8"/>
  <c r="W19" i="8"/>
  <c r="W23" i="8"/>
  <c r="W6" i="8"/>
  <c r="W33" i="8"/>
  <c r="W39" i="8"/>
  <c r="W43" i="8"/>
  <c r="W28" i="8"/>
  <c r="W36" i="8"/>
  <c r="W12" i="8"/>
  <c r="W20" i="8"/>
  <c r="W30" i="8"/>
  <c r="W10" i="8"/>
  <c r="W14" i="8"/>
  <c r="W18" i="8"/>
  <c r="W22" i="8"/>
  <c r="W44" i="8"/>
  <c r="W9" i="8"/>
  <c r="W25" i="8"/>
  <c r="W21" i="8"/>
  <c r="J44" i="6"/>
  <c r="J42" i="6"/>
  <c r="J40" i="6"/>
  <c r="J38" i="6"/>
  <c r="J36" i="6"/>
  <c r="J34" i="6"/>
  <c r="J32" i="6"/>
  <c r="J30" i="6"/>
  <c r="P21" i="6"/>
  <c r="J24" i="6"/>
  <c r="J23" i="6"/>
  <c r="J18" i="6"/>
  <c r="J10" i="6"/>
  <c r="J19" i="6"/>
  <c r="J11" i="6"/>
  <c r="J43" i="6"/>
  <c r="J39" i="6"/>
  <c r="J35" i="6"/>
  <c r="J31" i="6"/>
  <c r="J26" i="6"/>
  <c r="J25" i="6"/>
  <c r="J22" i="6"/>
  <c r="J14" i="6"/>
  <c r="J6" i="6"/>
  <c r="J15" i="6"/>
  <c r="J13" i="6"/>
  <c r="J7" i="6"/>
  <c r="J9" i="6"/>
  <c r="J5" i="6"/>
  <c r="J21" i="6"/>
  <c r="J17" i="6"/>
  <c r="J41" i="6"/>
  <c r="W39" i="6"/>
  <c r="J37" i="6"/>
  <c r="J33" i="6"/>
  <c r="J29" i="6"/>
  <c r="P42" i="6"/>
  <c r="P40" i="6"/>
  <c r="P38" i="6"/>
  <c r="P36" i="6"/>
  <c r="P34" i="6"/>
  <c r="P32" i="6"/>
  <c r="P30" i="6"/>
  <c r="P28" i="6"/>
  <c r="W22" i="6"/>
  <c r="P20" i="6"/>
  <c r="J20" i="6"/>
  <c r="W18" i="6"/>
  <c r="P16" i="6"/>
  <c r="J16" i="6"/>
  <c r="W14" i="6"/>
  <c r="P12" i="6"/>
  <c r="J12" i="6"/>
  <c r="W10" i="6"/>
  <c r="P8" i="6"/>
  <c r="J8" i="6"/>
  <c r="W6" i="6"/>
  <c r="P19" i="6"/>
  <c r="P15" i="6"/>
  <c r="P11" i="6"/>
  <c r="F14" i="7"/>
  <c r="F20" i="7"/>
  <c r="E26" i="5"/>
  <c r="E25" i="5"/>
  <c r="E24" i="5"/>
  <c r="E23" i="5"/>
  <c r="E19" i="5"/>
  <c r="E18" i="5"/>
  <c r="E17" i="5"/>
  <c r="E13" i="5"/>
  <c r="E12" i="5"/>
  <c r="F26" i="5"/>
  <c r="F52" i="13" s="1"/>
  <c r="F25" i="5"/>
  <c r="F49" i="13" s="1"/>
  <c r="F24" i="5"/>
  <c r="F47" i="13" s="1"/>
  <c r="F23" i="5"/>
  <c r="F44" i="13" s="1"/>
  <c r="F19" i="5"/>
  <c r="F35" i="13" s="1"/>
  <c r="F18" i="5"/>
  <c r="F33" i="13" s="1"/>
  <c r="F17" i="5"/>
  <c r="F31" i="13" s="1"/>
  <c r="F13" i="5"/>
  <c r="F22" i="13" s="1"/>
  <c r="F12" i="5"/>
  <c r="F20" i="13" s="1"/>
  <c r="G17" i="5"/>
  <c r="E31" i="13" s="1"/>
  <c r="G18" i="5"/>
  <c r="E33" i="13" s="1"/>
  <c r="G19" i="5"/>
  <c r="E35" i="13" s="1"/>
  <c r="G23" i="5"/>
  <c r="E44" i="13" s="1"/>
  <c r="G24" i="5"/>
  <c r="E47" i="13" s="1"/>
  <c r="G25" i="5"/>
  <c r="E49" i="13" s="1"/>
  <c r="G26" i="5"/>
  <c r="E52" i="13" s="1"/>
  <c r="E11" i="5"/>
  <c r="E10" i="5"/>
  <c r="F10" i="5"/>
  <c r="F16" i="13" s="1"/>
  <c r="F11" i="5"/>
  <c r="F18" i="13" s="1"/>
  <c r="G11" i="5"/>
  <c r="E18" i="13" s="1"/>
  <c r="G10" i="5"/>
  <c r="E16" i="13" s="1"/>
  <c r="A44" i="3"/>
  <c r="B44" i="3"/>
  <c r="C44" i="3"/>
  <c r="B40" i="3"/>
  <c r="C40" i="3"/>
  <c r="B41" i="3"/>
  <c r="C41" i="3"/>
  <c r="B42" i="3"/>
  <c r="C42" i="3"/>
  <c r="B43" i="3"/>
  <c r="C43" i="3"/>
  <c r="A40" i="3"/>
  <c r="A41" i="3"/>
  <c r="A42" i="3"/>
  <c r="A43" i="3"/>
  <c r="Q1" i="3"/>
  <c r="Q51" i="3" s="1"/>
  <c r="J1" i="3"/>
  <c r="J91" i="3" s="1"/>
  <c r="C1" i="3"/>
  <c r="C91" i="3" s="1"/>
  <c r="W1" i="3"/>
  <c r="W91" i="3" s="1"/>
  <c r="C39" i="3"/>
  <c r="B39" i="3"/>
  <c r="A39" i="3"/>
  <c r="C38" i="3"/>
  <c r="B38" i="3"/>
  <c r="A38" i="3"/>
  <c r="C37" i="3"/>
  <c r="B37" i="3"/>
  <c r="A37" i="3"/>
  <c r="C36" i="3"/>
  <c r="B36" i="3"/>
  <c r="A36" i="3"/>
  <c r="C35" i="3"/>
  <c r="B35" i="3"/>
  <c r="A35" i="3"/>
  <c r="C34" i="3"/>
  <c r="B34" i="3"/>
  <c r="A34" i="3"/>
  <c r="C33" i="3"/>
  <c r="B33" i="3"/>
  <c r="A33" i="3"/>
  <c r="C32" i="3"/>
  <c r="B32" i="3"/>
  <c r="A32" i="3"/>
  <c r="C31" i="3"/>
  <c r="B31" i="3"/>
  <c r="A31" i="3"/>
  <c r="C30" i="3"/>
  <c r="B30" i="3"/>
  <c r="A30" i="3"/>
  <c r="C29" i="3"/>
  <c r="B29" i="3"/>
  <c r="A29" i="3"/>
  <c r="C28" i="3"/>
  <c r="B28" i="3"/>
  <c r="A28" i="3"/>
  <c r="C27" i="3"/>
  <c r="B27" i="3"/>
  <c r="A27" i="3"/>
  <c r="C26" i="3"/>
  <c r="B26" i="3"/>
  <c r="A26" i="3"/>
  <c r="C25" i="3"/>
  <c r="B25" i="3"/>
  <c r="A25" i="3"/>
  <c r="C24" i="3"/>
  <c r="B24" i="3"/>
  <c r="A24" i="3"/>
  <c r="C23" i="3"/>
  <c r="B23" i="3"/>
  <c r="A23" i="3"/>
  <c r="C22" i="3"/>
  <c r="B22" i="3"/>
  <c r="A22" i="3"/>
  <c r="C21" i="3"/>
  <c r="B21" i="3"/>
  <c r="A21" i="3"/>
  <c r="C20" i="3"/>
  <c r="B20" i="3"/>
  <c r="A20" i="3"/>
  <c r="C19" i="3"/>
  <c r="B19" i="3"/>
  <c r="A19" i="3"/>
  <c r="C18" i="3"/>
  <c r="B18" i="3"/>
  <c r="A18" i="3"/>
  <c r="C17" i="3"/>
  <c r="B17" i="3"/>
  <c r="A17" i="3"/>
  <c r="C16" i="3"/>
  <c r="B16" i="3"/>
  <c r="A16" i="3"/>
  <c r="C15" i="3"/>
  <c r="B15" i="3"/>
  <c r="A15" i="3"/>
  <c r="C14" i="3"/>
  <c r="B14" i="3"/>
  <c r="A14" i="3"/>
  <c r="C13" i="3"/>
  <c r="B13" i="3"/>
  <c r="A13" i="3"/>
  <c r="C12" i="3"/>
  <c r="B12" i="3"/>
  <c r="A12" i="3"/>
  <c r="C11" i="3"/>
  <c r="B11" i="3"/>
  <c r="A11" i="3"/>
  <c r="C10" i="3"/>
  <c r="B10" i="3"/>
  <c r="A10" i="3"/>
  <c r="C9" i="3"/>
  <c r="B9" i="3"/>
  <c r="A9" i="3"/>
  <c r="C8" i="3"/>
  <c r="B8" i="3"/>
  <c r="A8" i="3"/>
  <c r="C7" i="3"/>
  <c r="B7" i="3"/>
  <c r="A7" i="3"/>
  <c r="C6" i="3"/>
  <c r="B6" i="3"/>
  <c r="A6" i="3"/>
  <c r="C5" i="3"/>
  <c r="B5" i="3"/>
  <c r="A5" i="3"/>
  <c r="G13" i="5"/>
  <c r="E22" i="13" s="1"/>
  <c r="G12" i="5"/>
  <c r="E20" i="13" s="1"/>
  <c r="C26" i="5" l="1"/>
  <c r="C24" i="5"/>
  <c r="C18" i="5"/>
  <c r="C12" i="5"/>
  <c r="C10" i="5"/>
  <c r="B49" i="13"/>
  <c r="B44" i="13"/>
  <c r="B35" i="13"/>
  <c r="B31" i="13"/>
  <c r="B22" i="13"/>
  <c r="B18" i="13"/>
  <c r="B10" i="13"/>
  <c r="C25" i="5"/>
  <c r="C23" i="5"/>
  <c r="C19" i="5"/>
  <c r="C17" i="5"/>
  <c r="C13" i="5"/>
  <c r="C11" i="5"/>
  <c r="C7" i="5"/>
  <c r="B52" i="13"/>
  <c r="B47" i="13"/>
  <c r="B33" i="13"/>
  <c r="B20" i="13"/>
  <c r="B16" i="13"/>
  <c r="M26" i="9"/>
  <c r="M25" i="9"/>
  <c r="M24" i="9"/>
  <c r="M23" i="9"/>
  <c r="M19" i="9"/>
  <c r="M18" i="9"/>
  <c r="M17" i="9"/>
  <c r="M13" i="9"/>
  <c r="M12" i="9"/>
  <c r="M11" i="9"/>
  <c r="M10" i="9"/>
  <c r="I26" i="9"/>
  <c r="I17" i="9"/>
  <c r="I18" i="9"/>
  <c r="I13" i="9"/>
  <c r="I25" i="9"/>
  <c r="I10" i="9"/>
  <c r="I11" i="9"/>
  <c r="I23" i="9"/>
  <c r="I12" i="9"/>
  <c r="I24" i="9"/>
  <c r="I19" i="9"/>
  <c r="Y58" i="8"/>
  <c r="Y57" i="8"/>
  <c r="Y56" i="8"/>
  <c r="F31" i="9" s="1"/>
  <c r="I17" i="15" s="1"/>
  <c r="Y55" i="8"/>
  <c r="C31" i="9"/>
  <c r="M31" i="9" s="1"/>
  <c r="G17" i="15"/>
  <c r="Y58" i="6"/>
  <c r="Y57" i="6"/>
  <c r="Y56" i="6"/>
  <c r="Y55" i="6"/>
  <c r="G68" i="6"/>
  <c r="S66" i="6"/>
  <c r="G69" i="6"/>
  <c r="H69" i="6" s="1"/>
  <c r="Z45" i="6"/>
  <c r="Z47" i="6"/>
  <c r="Z49" i="6"/>
  <c r="Z46" i="6"/>
  <c r="Z48" i="6"/>
  <c r="C30" i="9"/>
  <c r="C30" i="7"/>
  <c r="G17" i="14"/>
  <c r="I19" i="7"/>
  <c r="I13" i="7"/>
  <c r="I17" i="7"/>
  <c r="I25" i="7"/>
  <c r="I11" i="7"/>
  <c r="K110" i="6"/>
  <c r="K97" i="6"/>
  <c r="L102" i="8"/>
  <c r="L103" i="8"/>
  <c r="I26" i="7"/>
  <c r="I12" i="7"/>
  <c r="I23" i="7"/>
  <c r="I24" i="7"/>
  <c r="I10" i="7"/>
  <c r="I18" i="7"/>
  <c r="V62" i="6"/>
  <c r="K103" i="6"/>
  <c r="I62" i="6"/>
  <c r="R168" i="3"/>
  <c r="Q168" i="3"/>
  <c r="J168" i="3"/>
  <c r="I168" i="3"/>
  <c r="E168" i="3"/>
  <c r="D127" i="3"/>
  <c r="D126" i="3"/>
  <c r="R167" i="3"/>
  <c r="Q167" i="3"/>
  <c r="J167" i="3"/>
  <c r="I167" i="3"/>
  <c r="E167" i="3"/>
  <c r="C127" i="3"/>
  <c r="C126" i="3"/>
  <c r="D168" i="3"/>
  <c r="D167" i="3"/>
  <c r="S66" i="8"/>
  <c r="E10" i="10" s="1"/>
  <c r="G69" i="8"/>
  <c r="G68" i="8"/>
  <c r="H68" i="8" s="1"/>
  <c r="Z49" i="8"/>
  <c r="Z48" i="8"/>
  <c r="Z47" i="8"/>
  <c r="Z46" i="8"/>
  <c r="Z45" i="8"/>
  <c r="K111" i="8"/>
  <c r="L111" i="8" s="1"/>
  <c r="L108" i="8"/>
  <c r="C37" i="9"/>
  <c r="AA5" i="8"/>
  <c r="C33" i="9" s="1"/>
  <c r="AA5" i="6"/>
  <c r="Z14" i="8"/>
  <c r="Z9" i="6"/>
  <c r="Z17" i="6"/>
  <c r="Z25" i="6"/>
  <c r="Z33" i="6"/>
  <c r="Z41" i="6"/>
  <c r="Z10" i="6"/>
  <c r="Z18" i="6"/>
  <c r="Z26" i="6"/>
  <c r="Z34" i="6"/>
  <c r="Z42" i="6"/>
  <c r="Z11" i="6"/>
  <c r="Z19" i="6"/>
  <c r="Z27" i="6"/>
  <c r="Z39" i="6"/>
  <c r="Z20" i="6"/>
  <c r="Z28" i="6"/>
  <c r="Z36" i="6"/>
  <c r="Z44" i="6"/>
  <c r="Z35" i="6"/>
  <c r="Z8" i="6"/>
  <c r="Z34" i="8"/>
  <c r="Z5" i="6"/>
  <c r="C31" i="7" s="1"/>
  <c r="Z13" i="6"/>
  <c r="Z21" i="6"/>
  <c r="Z29" i="6"/>
  <c r="Z37" i="6"/>
  <c r="Z6" i="6"/>
  <c r="Z14" i="6"/>
  <c r="Z22" i="6"/>
  <c r="Z30" i="6"/>
  <c r="Z38" i="6"/>
  <c r="Z7" i="6"/>
  <c r="Z15" i="6"/>
  <c r="Z23" i="6"/>
  <c r="Z31" i="6"/>
  <c r="Z12" i="6"/>
  <c r="Z24" i="6"/>
  <c r="Z32" i="6"/>
  <c r="Z40" i="6"/>
  <c r="Z43" i="6"/>
  <c r="Z16" i="6"/>
  <c r="Z19" i="8"/>
  <c r="Z30" i="8"/>
  <c r="Z35" i="8"/>
  <c r="Z18" i="8"/>
  <c r="Z27" i="8"/>
  <c r="Z11" i="8"/>
  <c r="Z42" i="8"/>
  <c r="Z5" i="8"/>
  <c r="C32" i="9" s="1"/>
  <c r="Z41" i="8"/>
  <c r="Z33" i="8"/>
  <c r="Z44" i="8"/>
  <c r="Z7" i="8"/>
  <c r="Z9" i="8"/>
  <c r="Z21" i="8"/>
  <c r="Z13" i="8"/>
  <c r="Z36" i="8"/>
  <c r="Z28" i="8"/>
  <c r="Z20" i="8"/>
  <c r="Z12" i="8"/>
  <c r="Z37" i="8"/>
  <c r="Z29" i="8"/>
  <c r="Z40" i="8"/>
  <c r="Z25" i="8"/>
  <c r="Z17" i="8"/>
  <c r="Z39" i="8"/>
  <c r="Z32" i="8"/>
  <c r="Z24" i="8"/>
  <c r="Z16" i="8"/>
  <c r="Z8" i="8"/>
  <c r="Z43" i="8"/>
  <c r="Z26" i="8"/>
  <c r="Z10" i="8"/>
  <c r="Z31" i="8"/>
  <c r="Z23" i="8"/>
  <c r="Z15" i="8"/>
  <c r="Z38" i="8"/>
  <c r="Z22" i="8"/>
  <c r="Z6" i="8"/>
  <c r="E31" i="9"/>
  <c r="G31" i="9"/>
  <c r="H17" i="15" s="1"/>
  <c r="O25" i="9"/>
  <c r="H43" i="3"/>
  <c r="H41" i="3"/>
  <c r="H44" i="3"/>
  <c r="H42" i="3"/>
  <c r="H40" i="3"/>
  <c r="L59" i="3"/>
  <c r="W31" i="6"/>
  <c r="S59" i="3"/>
  <c r="H3" i="9"/>
  <c r="Q3" i="9" s="1"/>
  <c r="H3" i="7"/>
  <c r="H3" i="5"/>
  <c r="W26" i="6"/>
  <c r="E13" i="10"/>
  <c r="E27" i="9"/>
  <c r="D11" i="10"/>
  <c r="E14" i="7"/>
  <c r="D12" i="10"/>
  <c r="E20" i="7"/>
  <c r="W41" i="6"/>
  <c r="W24" i="6"/>
  <c r="W35" i="6"/>
  <c r="W43" i="6"/>
  <c r="W19" i="6"/>
  <c r="W9" i="6"/>
  <c r="W16" i="6"/>
  <c r="W17" i="6"/>
  <c r="W11" i="6"/>
  <c r="W12" i="6"/>
  <c r="W20" i="6"/>
  <c r="W28" i="6"/>
  <c r="W32" i="6"/>
  <c r="W36" i="6"/>
  <c r="W40" i="6"/>
  <c r="W44" i="6"/>
  <c r="W29" i="6"/>
  <c r="W33" i="6"/>
  <c r="W37" i="6"/>
  <c r="F27" i="7"/>
  <c r="G27" i="7"/>
  <c r="W5" i="6"/>
  <c r="W15" i="6"/>
  <c r="W7" i="6"/>
  <c r="W8" i="6"/>
  <c r="W25" i="6"/>
  <c r="W13" i="6"/>
  <c r="W21" i="6"/>
  <c r="W23" i="6"/>
  <c r="W27" i="6"/>
  <c r="W30" i="6"/>
  <c r="W34" i="6"/>
  <c r="W38" i="6"/>
  <c r="W42" i="6"/>
  <c r="K62" i="3"/>
  <c r="M62" i="3"/>
  <c r="C162" i="3"/>
  <c r="Q162" i="3"/>
  <c r="J162" i="3"/>
  <c r="W162" i="3"/>
  <c r="D105" i="3"/>
  <c r="H105" i="3"/>
  <c r="F105" i="3"/>
  <c r="F99" i="3"/>
  <c r="J99" i="3"/>
  <c r="C120" i="3"/>
  <c r="Q120" i="3"/>
  <c r="J120" i="3"/>
  <c r="W120" i="3"/>
  <c r="Q91" i="3"/>
  <c r="O5" i="3"/>
  <c r="O7" i="3"/>
  <c r="P7" i="3" s="1"/>
  <c r="O9" i="3"/>
  <c r="P9" i="3" s="1"/>
  <c r="O11" i="3"/>
  <c r="P11" i="3" s="1"/>
  <c r="O13" i="3"/>
  <c r="P13" i="3" s="1"/>
  <c r="O15" i="3"/>
  <c r="P15" i="3" s="1"/>
  <c r="O17" i="3"/>
  <c r="P17" i="3" s="1"/>
  <c r="O19" i="3"/>
  <c r="P19" i="3" s="1"/>
  <c r="O23" i="3"/>
  <c r="P23" i="3" s="1"/>
  <c r="O25" i="3"/>
  <c r="P25" i="3" s="1"/>
  <c r="O27" i="3"/>
  <c r="P27" i="3" s="1"/>
  <c r="O29" i="3"/>
  <c r="P29" i="3" s="1"/>
  <c r="O31" i="3"/>
  <c r="P31" i="3" s="1"/>
  <c r="O33" i="3"/>
  <c r="P33" i="3" s="1"/>
  <c r="O35" i="3"/>
  <c r="P35" i="3" s="1"/>
  <c r="O37" i="3"/>
  <c r="P37" i="3" s="1"/>
  <c r="U39" i="3"/>
  <c r="V39" i="3" s="1"/>
  <c r="C51" i="3"/>
  <c r="J51" i="3"/>
  <c r="W51" i="3"/>
  <c r="O44" i="3"/>
  <c r="P44" i="3" s="1"/>
  <c r="I44" i="3"/>
  <c r="U44" i="3"/>
  <c r="V44" i="3" s="1"/>
  <c r="N44" i="3"/>
  <c r="U43" i="3"/>
  <c r="V43" i="3" s="1"/>
  <c r="O43" i="3"/>
  <c r="I43" i="3"/>
  <c r="J43" i="3" s="1"/>
  <c r="U42" i="3"/>
  <c r="V42" i="3" s="1"/>
  <c r="O42" i="3"/>
  <c r="P42" i="3" s="1"/>
  <c r="I42" i="3"/>
  <c r="J42" i="3" s="1"/>
  <c r="U41" i="3"/>
  <c r="V41" i="3" s="1"/>
  <c r="O41" i="3"/>
  <c r="I41" i="3"/>
  <c r="J41" i="3" s="1"/>
  <c r="U40" i="3"/>
  <c r="V40" i="3" s="1"/>
  <c r="O40" i="3"/>
  <c r="P40" i="3" s="1"/>
  <c r="I40" i="3"/>
  <c r="J40" i="3" s="1"/>
  <c r="N43" i="3"/>
  <c r="N42" i="3"/>
  <c r="N41" i="3"/>
  <c r="N40" i="3"/>
  <c r="S62" i="3"/>
  <c r="H7" i="3"/>
  <c r="L62" i="3"/>
  <c r="H25" i="3"/>
  <c r="H15" i="3"/>
  <c r="H33" i="3"/>
  <c r="H11" i="3"/>
  <c r="H19" i="3"/>
  <c r="H29" i="3"/>
  <c r="H37" i="3"/>
  <c r="H5" i="3"/>
  <c r="H9" i="3"/>
  <c r="H13" i="3"/>
  <c r="H17" i="3"/>
  <c r="H23" i="3"/>
  <c r="H27" i="3"/>
  <c r="H31" i="3"/>
  <c r="H35" i="3"/>
  <c r="H39" i="3"/>
  <c r="U5" i="3"/>
  <c r="V5" i="3" s="1"/>
  <c r="O39" i="3"/>
  <c r="P39" i="3" s="1"/>
  <c r="U7" i="3"/>
  <c r="V7" i="3" s="1"/>
  <c r="U9" i="3"/>
  <c r="V9" i="3" s="1"/>
  <c r="U11" i="3"/>
  <c r="V11" i="3" s="1"/>
  <c r="U13" i="3"/>
  <c r="V13" i="3" s="1"/>
  <c r="U15" i="3"/>
  <c r="V15" i="3" s="1"/>
  <c r="U17" i="3"/>
  <c r="V17" i="3" s="1"/>
  <c r="U19" i="3"/>
  <c r="V19" i="3" s="1"/>
  <c r="H21" i="3"/>
  <c r="O21" i="3"/>
  <c r="P21" i="3" s="1"/>
  <c r="U23" i="3"/>
  <c r="V23" i="3" s="1"/>
  <c r="U25" i="3"/>
  <c r="V25" i="3" s="1"/>
  <c r="U27" i="3"/>
  <c r="V27" i="3" s="1"/>
  <c r="U29" i="3"/>
  <c r="V29" i="3" s="1"/>
  <c r="U31" i="3"/>
  <c r="V31" i="3" s="1"/>
  <c r="U33" i="3"/>
  <c r="V33" i="3" s="1"/>
  <c r="U35" i="3"/>
  <c r="V35" i="3" s="1"/>
  <c r="U37" i="3"/>
  <c r="V37" i="3" s="1"/>
  <c r="I5" i="3"/>
  <c r="N5" i="3"/>
  <c r="H6" i="3"/>
  <c r="O6" i="3"/>
  <c r="P6" i="3" s="1"/>
  <c r="U6" i="3"/>
  <c r="V6" i="3" s="1"/>
  <c r="I7" i="3"/>
  <c r="N7" i="3"/>
  <c r="H8" i="3"/>
  <c r="O8" i="3"/>
  <c r="P8" i="3" s="1"/>
  <c r="U8" i="3"/>
  <c r="V8" i="3" s="1"/>
  <c r="I9" i="3"/>
  <c r="J9" i="3" s="1"/>
  <c r="N9" i="3"/>
  <c r="H10" i="3"/>
  <c r="O10" i="3"/>
  <c r="P10" i="3" s="1"/>
  <c r="U10" i="3"/>
  <c r="V10" i="3" s="1"/>
  <c r="I11" i="3"/>
  <c r="N11" i="3"/>
  <c r="H12" i="3"/>
  <c r="O12" i="3"/>
  <c r="P12" i="3" s="1"/>
  <c r="U12" i="3"/>
  <c r="V12" i="3" s="1"/>
  <c r="I13" i="3"/>
  <c r="J13" i="3" s="1"/>
  <c r="N13" i="3"/>
  <c r="H14" i="3"/>
  <c r="O14" i="3"/>
  <c r="P14" i="3" s="1"/>
  <c r="U14" i="3"/>
  <c r="V14" i="3" s="1"/>
  <c r="I15" i="3"/>
  <c r="N15" i="3"/>
  <c r="H16" i="3"/>
  <c r="O16" i="3"/>
  <c r="P16" i="3" s="1"/>
  <c r="U16" i="3"/>
  <c r="V16" i="3" s="1"/>
  <c r="I17" i="3"/>
  <c r="J17" i="3" s="1"/>
  <c r="N17" i="3"/>
  <c r="H18" i="3"/>
  <c r="O18" i="3"/>
  <c r="P18" i="3" s="1"/>
  <c r="U18" i="3"/>
  <c r="V18" i="3" s="1"/>
  <c r="I19" i="3"/>
  <c r="N19" i="3"/>
  <c r="H20" i="3"/>
  <c r="O20" i="3"/>
  <c r="P20" i="3" s="1"/>
  <c r="U20" i="3"/>
  <c r="V20" i="3" s="1"/>
  <c r="I21" i="3"/>
  <c r="J21" i="3" s="1"/>
  <c r="N21" i="3"/>
  <c r="U21" i="3"/>
  <c r="V21" i="3" s="1"/>
  <c r="I22" i="3"/>
  <c r="I24" i="3"/>
  <c r="J24" i="3" s="1"/>
  <c r="I26" i="3"/>
  <c r="I28" i="3"/>
  <c r="J28" i="3" s="1"/>
  <c r="I6" i="3"/>
  <c r="N6" i="3"/>
  <c r="I8" i="3"/>
  <c r="N8" i="3"/>
  <c r="I10" i="3"/>
  <c r="N10" i="3"/>
  <c r="I12" i="3"/>
  <c r="N12" i="3"/>
  <c r="I14" i="3"/>
  <c r="N14" i="3"/>
  <c r="I16" i="3"/>
  <c r="N16" i="3"/>
  <c r="I18" i="3"/>
  <c r="N18" i="3"/>
  <c r="I20" i="3"/>
  <c r="N20" i="3"/>
  <c r="U22" i="3"/>
  <c r="V22" i="3" s="1"/>
  <c r="O22" i="3"/>
  <c r="P22" i="3" s="1"/>
  <c r="H22" i="3"/>
  <c r="N22" i="3"/>
  <c r="U24" i="3"/>
  <c r="V24" i="3" s="1"/>
  <c r="O24" i="3"/>
  <c r="P24" i="3" s="1"/>
  <c r="H24" i="3"/>
  <c r="N24" i="3"/>
  <c r="U26" i="3"/>
  <c r="V26" i="3" s="1"/>
  <c r="O26" i="3"/>
  <c r="P26" i="3" s="1"/>
  <c r="H26" i="3"/>
  <c r="N26" i="3"/>
  <c r="U28" i="3"/>
  <c r="V28" i="3" s="1"/>
  <c r="O28" i="3"/>
  <c r="P28" i="3" s="1"/>
  <c r="H28" i="3"/>
  <c r="N28" i="3"/>
  <c r="I30" i="3"/>
  <c r="N30" i="3"/>
  <c r="I32" i="3"/>
  <c r="N32" i="3"/>
  <c r="I34" i="3"/>
  <c r="N34" i="3"/>
  <c r="I36" i="3"/>
  <c r="N36" i="3"/>
  <c r="I38" i="3"/>
  <c r="N38" i="3"/>
  <c r="M59" i="3"/>
  <c r="I23" i="3"/>
  <c r="J23" i="3" s="1"/>
  <c r="N23" i="3"/>
  <c r="I25" i="3"/>
  <c r="J25" i="3" s="1"/>
  <c r="N25" i="3"/>
  <c r="I27" i="3"/>
  <c r="J27" i="3" s="1"/>
  <c r="N27" i="3"/>
  <c r="I29" i="3"/>
  <c r="J29" i="3" s="1"/>
  <c r="N29" i="3"/>
  <c r="H30" i="3"/>
  <c r="O30" i="3"/>
  <c r="P30" i="3" s="1"/>
  <c r="U30" i="3"/>
  <c r="V30" i="3" s="1"/>
  <c r="I31" i="3"/>
  <c r="N31" i="3"/>
  <c r="H32" i="3"/>
  <c r="O32" i="3"/>
  <c r="P32" i="3" s="1"/>
  <c r="U32" i="3"/>
  <c r="V32" i="3" s="1"/>
  <c r="I33" i="3"/>
  <c r="J33" i="3" s="1"/>
  <c r="N33" i="3"/>
  <c r="H34" i="3"/>
  <c r="O34" i="3"/>
  <c r="P34" i="3" s="1"/>
  <c r="U34" i="3"/>
  <c r="V34" i="3" s="1"/>
  <c r="I35" i="3"/>
  <c r="N35" i="3"/>
  <c r="H36" i="3"/>
  <c r="O36" i="3"/>
  <c r="P36" i="3" s="1"/>
  <c r="U36" i="3"/>
  <c r="V36" i="3" s="1"/>
  <c r="I37" i="3"/>
  <c r="J37" i="3" s="1"/>
  <c r="N37" i="3"/>
  <c r="H38" i="3"/>
  <c r="O38" i="3"/>
  <c r="P38" i="3" s="1"/>
  <c r="U38" i="3"/>
  <c r="V38" i="3" s="1"/>
  <c r="I39" i="3"/>
  <c r="N39" i="3"/>
  <c r="Q59" i="3"/>
  <c r="Q62" i="3"/>
  <c r="R59" i="3"/>
  <c r="R62" i="3"/>
  <c r="T59" i="3"/>
  <c r="T62" i="3"/>
  <c r="K59" i="3"/>
  <c r="K96" i="3" l="1"/>
  <c r="K97" i="3" s="1"/>
  <c r="K98" i="3" s="1"/>
  <c r="K99" i="3" s="1"/>
  <c r="I58" i="3"/>
  <c r="I56" i="3"/>
  <c r="F14" i="5" s="1"/>
  <c r="I61" i="3"/>
  <c r="I62" i="3" s="1"/>
  <c r="I55" i="3"/>
  <c r="G14" i="5" s="1"/>
  <c r="I57" i="3"/>
  <c r="J48" i="3"/>
  <c r="J49" i="3"/>
  <c r="J45" i="3"/>
  <c r="J46" i="3"/>
  <c r="J47" i="3"/>
  <c r="O61" i="3"/>
  <c r="O57" i="3"/>
  <c r="O55" i="3"/>
  <c r="O58" i="3"/>
  <c r="O56" i="3"/>
  <c r="K102" i="3"/>
  <c r="K103" i="3" s="1"/>
  <c r="K104" i="3" s="1"/>
  <c r="K105" i="3" s="1"/>
  <c r="P47" i="3"/>
  <c r="P45" i="3"/>
  <c r="P49" i="3"/>
  <c r="P46" i="3"/>
  <c r="P48" i="3"/>
  <c r="I14" i="7"/>
  <c r="J44" i="3"/>
  <c r="P41" i="3"/>
  <c r="P43" i="3"/>
  <c r="J38" i="3"/>
  <c r="J36" i="3"/>
  <c r="J34" i="3"/>
  <c r="J32" i="3"/>
  <c r="J30" i="3"/>
  <c r="J26" i="3"/>
  <c r="J22" i="3"/>
  <c r="J20" i="3"/>
  <c r="J18" i="3"/>
  <c r="J16" i="3"/>
  <c r="J14" i="3"/>
  <c r="J12" i="3"/>
  <c r="J10" i="3"/>
  <c r="J8" i="3"/>
  <c r="J6" i="3"/>
  <c r="H68" i="6"/>
  <c r="J39" i="3"/>
  <c r="J35" i="3"/>
  <c r="J31" i="3"/>
  <c r="J19" i="3"/>
  <c r="J15" i="3"/>
  <c r="J11" i="3"/>
  <c r="J7" i="3"/>
  <c r="J5" i="3"/>
  <c r="M14" i="9"/>
  <c r="M20" i="9"/>
  <c r="C14" i="5"/>
  <c r="C20" i="5"/>
  <c r="W70" i="6"/>
  <c r="W69" i="6"/>
  <c r="W68" i="6"/>
  <c r="W67" i="6"/>
  <c r="C32" i="7"/>
  <c r="K104" i="6"/>
  <c r="K105" i="6"/>
  <c r="L105" i="6" s="1"/>
  <c r="K98" i="6"/>
  <c r="K111" i="6"/>
  <c r="K112" i="6" s="1"/>
  <c r="I20" i="9"/>
  <c r="I20" i="7"/>
  <c r="I14" i="9"/>
  <c r="P5" i="3"/>
  <c r="C25" i="13"/>
  <c r="C37" i="13"/>
  <c r="M27" i="9"/>
  <c r="I27" i="7"/>
  <c r="C27" i="5"/>
  <c r="C54" i="13"/>
  <c r="I27" i="9"/>
  <c r="E127" i="3"/>
  <c r="D128" i="3"/>
  <c r="C128" i="3"/>
  <c r="E126" i="3"/>
  <c r="V58" i="3"/>
  <c r="V56" i="3"/>
  <c r="V61" i="3"/>
  <c r="V57" i="3"/>
  <c r="V55" i="3"/>
  <c r="K109" i="3"/>
  <c r="K110" i="3" s="1"/>
  <c r="K111" i="3" s="1"/>
  <c r="K112" i="3" s="1"/>
  <c r="W6" i="3"/>
  <c r="W8" i="3"/>
  <c r="W10" i="3"/>
  <c r="W12" i="3"/>
  <c r="W14" i="3"/>
  <c r="W16" i="3"/>
  <c r="W18" i="3"/>
  <c r="W20" i="3"/>
  <c r="W22" i="3"/>
  <c r="W24" i="3"/>
  <c r="W26" i="3"/>
  <c r="W28" i="3"/>
  <c r="W30" i="3"/>
  <c r="W32" i="3"/>
  <c r="W34" i="3"/>
  <c r="W36" i="3"/>
  <c r="W38" i="3"/>
  <c r="W40" i="3"/>
  <c r="W42" i="3"/>
  <c r="W44" i="3"/>
  <c r="W46" i="3"/>
  <c r="W48" i="3"/>
  <c r="W5" i="3"/>
  <c r="W7" i="3"/>
  <c r="W9" i="3"/>
  <c r="W11" i="3"/>
  <c r="W13" i="3"/>
  <c r="W15" i="3"/>
  <c r="W17" i="3"/>
  <c r="W19" i="3"/>
  <c r="W21" i="3"/>
  <c r="W23" i="3"/>
  <c r="W25" i="3"/>
  <c r="W27" i="3"/>
  <c r="W29" i="3"/>
  <c r="W31" i="3"/>
  <c r="W33" i="3"/>
  <c r="W37" i="3"/>
  <c r="W41" i="3"/>
  <c r="W45" i="3"/>
  <c r="W49" i="3"/>
  <c r="W35" i="3"/>
  <c r="W39" i="3"/>
  <c r="W43" i="3"/>
  <c r="W47" i="3"/>
  <c r="W69" i="8"/>
  <c r="W68" i="8"/>
  <c r="W67" i="8"/>
  <c r="W70" i="8"/>
  <c r="L109" i="8"/>
  <c r="H69" i="8"/>
  <c r="L110" i="8"/>
  <c r="C36" i="7"/>
  <c r="X37" i="3"/>
  <c r="X33" i="3"/>
  <c r="X29" i="3"/>
  <c r="X25" i="3"/>
  <c r="Y27" i="3"/>
  <c r="Y23" i="3"/>
  <c r="X17" i="3"/>
  <c r="X13" i="3"/>
  <c r="X9" i="3"/>
  <c r="X40" i="3"/>
  <c r="Y42" i="3"/>
  <c r="X44" i="3"/>
  <c r="C34" i="5"/>
  <c r="Y39" i="3"/>
  <c r="Y35" i="3"/>
  <c r="AE35" i="8" s="1"/>
  <c r="AG35" i="8" s="1"/>
  <c r="Y31" i="3"/>
  <c r="X20" i="3"/>
  <c r="Y18" i="3"/>
  <c r="Y14" i="3"/>
  <c r="AE14" i="8" s="1"/>
  <c r="AG14" i="8" s="1"/>
  <c r="X12" i="3"/>
  <c r="Y10" i="3"/>
  <c r="Y6" i="3"/>
  <c r="Y15" i="3"/>
  <c r="Y7" i="3"/>
  <c r="X19" i="3"/>
  <c r="X11" i="3"/>
  <c r="Y38" i="3"/>
  <c r="AE38" i="8" s="1"/>
  <c r="AG38" i="8" s="1"/>
  <c r="X36" i="3"/>
  <c r="Y34" i="3"/>
  <c r="X32" i="3"/>
  <c r="Y30" i="3"/>
  <c r="AE30" i="8" s="1"/>
  <c r="AG30" i="8" s="1"/>
  <c r="X16" i="3"/>
  <c r="X8" i="3"/>
  <c r="Y26" i="3"/>
  <c r="Y22" i="3"/>
  <c r="AE22" i="8" s="1"/>
  <c r="AG22" i="8" s="1"/>
  <c r="Y19" i="3"/>
  <c r="AE19" i="8" s="1"/>
  <c r="AG19" i="8" s="1"/>
  <c r="Y11" i="3"/>
  <c r="AE11" i="8" s="1"/>
  <c r="AG11" i="8" s="1"/>
  <c r="X15" i="3"/>
  <c r="X7" i="3"/>
  <c r="Y37" i="3"/>
  <c r="Y29" i="3"/>
  <c r="AE29" i="8" s="1"/>
  <c r="AG29" i="8" s="1"/>
  <c r="X38" i="3"/>
  <c r="Y36" i="3"/>
  <c r="AE36" i="8" s="1"/>
  <c r="AG36" i="8" s="1"/>
  <c r="X34" i="3"/>
  <c r="Y32" i="3"/>
  <c r="X30" i="3"/>
  <c r="X26" i="3"/>
  <c r="X22" i="3"/>
  <c r="X24" i="3"/>
  <c r="X21" i="3"/>
  <c r="X18" i="3"/>
  <c r="Y16" i="3"/>
  <c r="X14" i="3"/>
  <c r="X10" i="3"/>
  <c r="Y8" i="3"/>
  <c r="AE8" i="8" s="1"/>
  <c r="AG8" i="8" s="1"/>
  <c r="X6" i="3"/>
  <c r="X41" i="3"/>
  <c r="X42" i="3"/>
  <c r="Y43" i="3"/>
  <c r="AE43" i="8" s="1"/>
  <c r="AG43" i="8" s="1"/>
  <c r="Y44" i="3"/>
  <c r="X27" i="3"/>
  <c r="X23" i="3"/>
  <c r="Y33" i="3"/>
  <c r="AE33" i="8" s="1"/>
  <c r="AG33" i="8" s="1"/>
  <c r="Y25" i="3"/>
  <c r="AE25" i="8" s="1"/>
  <c r="AG25" i="8" s="1"/>
  <c r="X28" i="3"/>
  <c r="Y20" i="3"/>
  <c r="Y12" i="3"/>
  <c r="AE12" i="8" s="1"/>
  <c r="AG12" i="8" s="1"/>
  <c r="Y40" i="3"/>
  <c r="Y41" i="3"/>
  <c r="X43" i="3"/>
  <c r="Y28" i="3"/>
  <c r="Y24" i="3"/>
  <c r="X39" i="3"/>
  <c r="X35" i="3"/>
  <c r="X31" i="3"/>
  <c r="Y21" i="3"/>
  <c r="AE21" i="8" s="1"/>
  <c r="AG21" i="8" s="1"/>
  <c r="Y17" i="3"/>
  <c r="Y13" i="3"/>
  <c r="Y9" i="3"/>
  <c r="Y5" i="3"/>
  <c r="X5" i="3"/>
  <c r="B37" i="9"/>
  <c r="G20" i="5"/>
  <c r="D13" i="10"/>
  <c r="E27" i="7"/>
  <c r="D10" i="10"/>
  <c r="D128" i="6"/>
  <c r="E126" i="6"/>
  <c r="F20" i="5"/>
  <c r="J97" i="3"/>
  <c r="D99" i="3"/>
  <c r="D96" i="3"/>
  <c r="H99" i="3"/>
  <c r="H96" i="3"/>
  <c r="D112" i="3"/>
  <c r="D104" i="3"/>
  <c r="D102" i="3"/>
  <c r="D103" i="3"/>
  <c r="F103" i="3"/>
  <c r="F97" i="3"/>
  <c r="H112" i="3"/>
  <c r="H104" i="3"/>
  <c r="H102" i="3"/>
  <c r="H103" i="3"/>
  <c r="F102" i="3"/>
  <c r="J96" i="3"/>
  <c r="J98" i="3"/>
  <c r="F96" i="3"/>
  <c r="F98" i="3"/>
  <c r="H97" i="3"/>
  <c r="D97" i="3"/>
  <c r="F112" i="3"/>
  <c r="F104" i="3"/>
  <c r="H98" i="3"/>
  <c r="D98" i="3"/>
  <c r="L110" i="6" l="1"/>
  <c r="L112" i="6"/>
  <c r="K99" i="6"/>
  <c r="L96" i="6" s="1"/>
  <c r="L103" i="6"/>
  <c r="L104" i="6"/>
  <c r="L102" i="6"/>
  <c r="L111" i="6"/>
  <c r="L109" i="6"/>
  <c r="Y58" i="3"/>
  <c r="Y57" i="3"/>
  <c r="Y56" i="3"/>
  <c r="Y55" i="3"/>
  <c r="AA13" i="3"/>
  <c r="AE13" i="8"/>
  <c r="AG13" i="8" s="1"/>
  <c r="AA24" i="3"/>
  <c r="AE24" i="8"/>
  <c r="AG24" i="8" s="1"/>
  <c r="AA40" i="3"/>
  <c r="AE40" i="8"/>
  <c r="AG40" i="8" s="1"/>
  <c r="AA20" i="3"/>
  <c r="AE20" i="8"/>
  <c r="AG20" i="8" s="1"/>
  <c r="AA44" i="3"/>
  <c r="AE44" i="8"/>
  <c r="AG44" i="8" s="1"/>
  <c r="AA16" i="3"/>
  <c r="AE16" i="8"/>
  <c r="AG16" i="8" s="1"/>
  <c r="AA37" i="3"/>
  <c r="AE37" i="8"/>
  <c r="AG37" i="8" s="1"/>
  <c r="AA26" i="3"/>
  <c r="AE26" i="8"/>
  <c r="AG26" i="8" s="1"/>
  <c r="AA18" i="3"/>
  <c r="AE18" i="8"/>
  <c r="AG18" i="8" s="1"/>
  <c r="AA31" i="3"/>
  <c r="AE31" i="8"/>
  <c r="AG31" i="8" s="1"/>
  <c r="AA39" i="3"/>
  <c r="AE39" i="8"/>
  <c r="AG39" i="8" s="1"/>
  <c r="AA23" i="3"/>
  <c r="AE23" i="8"/>
  <c r="AG23" i="8" s="1"/>
  <c r="AA17" i="3"/>
  <c r="AE17" i="8"/>
  <c r="AG17" i="8" s="1"/>
  <c r="AA28" i="3"/>
  <c r="AE28" i="8"/>
  <c r="AG28" i="8" s="1"/>
  <c r="AA41" i="3"/>
  <c r="AE41" i="8"/>
  <c r="AG41" i="8" s="1"/>
  <c r="AA32" i="3"/>
  <c r="AE32" i="8"/>
  <c r="AG32" i="8" s="1"/>
  <c r="AA34" i="3"/>
  <c r="AE34" i="8"/>
  <c r="AG34" i="8" s="1"/>
  <c r="AA15" i="3"/>
  <c r="AE15" i="8"/>
  <c r="AG15" i="8" s="1"/>
  <c r="AA42" i="3"/>
  <c r="AE42" i="8"/>
  <c r="AG42" i="8" s="1"/>
  <c r="AA27" i="3"/>
  <c r="AE27" i="8"/>
  <c r="AG27" i="8" s="1"/>
  <c r="C29" i="5"/>
  <c r="G17" i="13"/>
  <c r="C29" i="7"/>
  <c r="AE5" i="8"/>
  <c r="AG5" i="8" s="1"/>
  <c r="C29" i="9"/>
  <c r="AA6" i="3"/>
  <c r="AE6" i="8"/>
  <c r="AG6" i="8" s="1"/>
  <c r="AA10" i="3"/>
  <c r="AE10" i="8"/>
  <c r="AG10" i="8" s="1"/>
  <c r="AA9" i="3"/>
  <c r="AE9" i="8"/>
  <c r="AG9" i="8" s="1"/>
  <c r="AA7" i="3"/>
  <c r="AE7" i="8"/>
  <c r="AG7" i="8" s="1"/>
  <c r="S66" i="3"/>
  <c r="G68" i="3"/>
  <c r="Z7" i="3"/>
  <c r="Z9" i="3"/>
  <c r="Z11" i="3"/>
  <c r="Z13" i="3"/>
  <c r="Z15" i="3"/>
  <c r="Z17" i="3"/>
  <c r="Z19" i="3"/>
  <c r="Z21" i="3"/>
  <c r="Z23" i="3"/>
  <c r="Z25" i="3"/>
  <c r="Z27" i="3"/>
  <c r="Z29" i="3"/>
  <c r="Z31" i="3"/>
  <c r="Z33" i="3"/>
  <c r="Z35" i="3"/>
  <c r="Z37" i="3"/>
  <c r="Z39" i="3"/>
  <c r="Z41" i="3"/>
  <c r="Z43" i="3"/>
  <c r="Z45" i="3"/>
  <c r="Z47" i="3"/>
  <c r="Z49" i="3"/>
  <c r="G69" i="3"/>
  <c r="Z6" i="3"/>
  <c r="Z8" i="3"/>
  <c r="Z10" i="3"/>
  <c r="Z12" i="3"/>
  <c r="Z14" i="3"/>
  <c r="Z16" i="3"/>
  <c r="Z18" i="3"/>
  <c r="Z20" i="3"/>
  <c r="Z22" i="3"/>
  <c r="Z24" i="3"/>
  <c r="Z26" i="3"/>
  <c r="Z28" i="3"/>
  <c r="Z30" i="3"/>
  <c r="Z32" i="3"/>
  <c r="Z34" i="3"/>
  <c r="Z36" i="3"/>
  <c r="Z38" i="3"/>
  <c r="Z40" i="3"/>
  <c r="Z42" i="3"/>
  <c r="Z44" i="3"/>
  <c r="Z46" i="3"/>
  <c r="Z48" i="3"/>
  <c r="Z5" i="3"/>
  <c r="C30" i="5" s="1"/>
  <c r="L105" i="3"/>
  <c r="AA5" i="3"/>
  <c r="C31" i="5" s="1"/>
  <c r="AA21" i="3"/>
  <c r="AA25" i="3"/>
  <c r="AA19" i="3"/>
  <c r="AA12" i="3"/>
  <c r="AA33" i="3"/>
  <c r="AA43" i="3"/>
  <c r="AA8" i="3"/>
  <c r="AA36" i="3"/>
  <c r="AA29" i="3"/>
  <c r="AA11" i="3"/>
  <c r="AA22" i="3"/>
  <c r="AA30" i="3"/>
  <c r="AA38" i="3"/>
  <c r="AA14" i="3"/>
  <c r="AA35" i="3"/>
  <c r="B36" i="9"/>
  <c r="B35" i="7"/>
  <c r="B36" i="7"/>
  <c r="M30" i="9"/>
  <c r="F30" i="7"/>
  <c r="I17" i="14" s="1"/>
  <c r="F30" i="9"/>
  <c r="G30" i="7"/>
  <c r="H17" i="14" s="1"/>
  <c r="G30" i="9"/>
  <c r="E30" i="7"/>
  <c r="E30" i="9"/>
  <c r="E127" i="6"/>
  <c r="C128" i="6"/>
  <c r="S68" i="3"/>
  <c r="C12" i="10" s="1"/>
  <c r="E20" i="5"/>
  <c r="S67" i="3"/>
  <c r="C11" i="10" s="1"/>
  <c r="E14" i="5"/>
  <c r="E27" i="5"/>
  <c r="F27" i="5"/>
  <c r="G27" i="5"/>
  <c r="Q169" i="3"/>
  <c r="R169" i="3"/>
  <c r="D109" i="3"/>
  <c r="I169" i="3"/>
  <c r="O62" i="3"/>
  <c r="K168" i="3"/>
  <c r="E169" i="3"/>
  <c r="F168" i="3"/>
  <c r="K167" i="3"/>
  <c r="J169" i="3"/>
  <c r="J112" i="3"/>
  <c r="J109" i="3"/>
  <c r="S167" i="3"/>
  <c r="F167" i="3"/>
  <c r="D169" i="3"/>
  <c r="D111" i="3"/>
  <c r="D110" i="3"/>
  <c r="F111" i="3"/>
  <c r="F110" i="3"/>
  <c r="J111" i="3"/>
  <c r="J110" i="3"/>
  <c r="H111" i="3"/>
  <c r="H109" i="3"/>
  <c r="H110" i="3"/>
  <c r="F109" i="3"/>
  <c r="L97" i="6" l="1"/>
  <c r="L99" i="6"/>
  <c r="L98" i="6"/>
  <c r="C35" i="5"/>
  <c r="B35" i="5" s="1"/>
  <c r="W69" i="3"/>
  <c r="W67" i="3"/>
  <c r="W70" i="3"/>
  <c r="W68" i="3"/>
  <c r="H13" i="9"/>
  <c r="S69" i="3"/>
  <c r="C13" i="10" s="1"/>
  <c r="H24" i="7"/>
  <c r="D34" i="10"/>
  <c r="C34" i="10"/>
  <c r="H13" i="7"/>
  <c r="H17" i="7"/>
  <c r="H19" i="7"/>
  <c r="H12" i="7"/>
  <c r="H26" i="7"/>
  <c r="H23" i="7"/>
  <c r="H18" i="7"/>
  <c r="H14" i="7"/>
  <c r="H25" i="7"/>
  <c r="H11" i="7"/>
  <c r="H27" i="7"/>
  <c r="H20" i="7"/>
  <c r="H10" i="7"/>
  <c r="H27" i="9"/>
  <c r="H14" i="9"/>
  <c r="H23" i="9"/>
  <c r="H26" i="9"/>
  <c r="H18" i="9"/>
  <c r="H10" i="9"/>
  <c r="H12" i="9"/>
  <c r="H20" i="9"/>
  <c r="H19" i="9"/>
  <c r="H24" i="9"/>
  <c r="H11" i="9"/>
  <c r="H17" i="9"/>
  <c r="H25" i="9"/>
  <c r="C10" i="10"/>
  <c r="V62" i="3"/>
  <c r="S168" i="3"/>
  <c r="L99" i="3"/>
  <c r="L104" i="3"/>
  <c r="L103" i="3"/>
  <c r="L102" i="3"/>
  <c r="C37" i="7" l="1"/>
  <c r="B37" i="7" s="1"/>
  <c r="B34" i="5"/>
  <c r="C38" i="9"/>
  <c r="B38" i="9" s="1"/>
  <c r="F29" i="5"/>
  <c r="I17" i="13" s="1"/>
  <c r="F29" i="9"/>
  <c r="F29" i="7"/>
  <c r="E29" i="5"/>
  <c r="E29" i="7"/>
  <c r="E29" i="9"/>
  <c r="M29" i="9"/>
  <c r="G29" i="5"/>
  <c r="G29" i="7"/>
  <c r="G29" i="9"/>
  <c r="AL7" i="8"/>
  <c r="E34" i="10" s="1"/>
  <c r="C35" i="10"/>
  <c r="C36" i="10" s="1"/>
  <c r="L97" i="3"/>
  <c r="L96" i="3"/>
  <c r="H68" i="3"/>
  <c r="H69" i="3"/>
  <c r="L98" i="3"/>
  <c r="L111" i="3"/>
  <c r="H10" i="5" l="1"/>
  <c r="H17" i="13"/>
  <c r="H25" i="5"/>
  <c r="H14" i="5"/>
  <c r="H13" i="5"/>
  <c r="H24" i="5"/>
  <c r="H20" i="5"/>
  <c r="H17" i="5"/>
  <c r="H18" i="5"/>
  <c r="H27" i="5"/>
  <c r="H11" i="5"/>
  <c r="H23" i="5"/>
  <c r="H12" i="5"/>
  <c r="H26" i="5"/>
  <c r="H19" i="5"/>
  <c r="AK9" i="8"/>
  <c r="D35" i="10"/>
  <c r="D36" i="10" s="1"/>
  <c r="AJ9" i="8"/>
  <c r="AL8" i="8"/>
  <c r="E35" i="10" s="1"/>
  <c r="L112" i="3"/>
  <c r="L109" i="3"/>
  <c r="L110" i="3"/>
</calcChain>
</file>

<file path=xl/sharedStrings.xml><?xml version="1.0" encoding="utf-8"?>
<sst xmlns="http://schemas.openxmlformats.org/spreadsheetml/2006/main" count="639" uniqueCount="149">
  <si>
    <t>العدد الرتبي</t>
  </si>
  <si>
    <t>قائمة التلاميذ</t>
  </si>
  <si>
    <t>ذكر / أنثى</t>
  </si>
  <si>
    <t>ذكر</t>
  </si>
  <si>
    <t>أنثى</t>
  </si>
  <si>
    <t>المندوبية الجهوية للتربية</t>
  </si>
  <si>
    <t>المدرسة الإبتدائية</t>
  </si>
  <si>
    <t>المعلم (ة)</t>
  </si>
  <si>
    <t>القسم</t>
  </si>
  <si>
    <t>السنة الدراسية</t>
  </si>
  <si>
    <t>عدد التلاميذ</t>
  </si>
  <si>
    <t>أصغر عدد</t>
  </si>
  <si>
    <t>أكبر عدد</t>
  </si>
  <si>
    <t>معفى تربية بدنية</t>
  </si>
  <si>
    <t>الهاتف : 99915508</t>
  </si>
  <si>
    <t>www.facebook.com/bououni.ahmed</t>
  </si>
  <si>
    <t>مجال اللغة العربية</t>
  </si>
  <si>
    <t>مجال العلوم و التكنولوجيا</t>
  </si>
  <si>
    <t>مجال التنشئة</t>
  </si>
  <si>
    <t>النتيجة النهائية</t>
  </si>
  <si>
    <t>الجنس</t>
  </si>
  <si>
    <t>تواصل شفوي</t>
  </si>
  <si>
    <t>قراءة</t>
  </si>
  <si>
    <t>إنتاج كتابي</t>
  </si>
  <si>
    <t>مجموع المجال</t>
  </si>
  <si>
    <t>معدل المجال</t>
  </si>
  <si>
    <t>الرتبة في المجال</t>
  </si>
  <si>
    <t>رياضيات</t>
  </si>
  <si>
    <t>الإيقاظ العلمي</t>
  </si>
  <si>
    <t>تربية تكنولوجية</t>
  </si>
  <si>
    <t>تربية إسلامية</t>
  </si>
  <si>
    <t>تربية تشكيلية</t>
  </si>
  <si>
    <t>تربية موسيقية</t>
  </si>
  <si>
    <t>تربية بدنية</t>
  </si>
  <si>
    <t>المجموع العام</t>
  </si>
  <si>
    <t>المعدل الثلاثي</t>
  </si>
  <si>
    <t>الرتبة في الثلاثي</t>
  </si>
  <si>
    <t>الشهادة</t>
  </si>
  <si>
    <t>أعلى عدد</t>
  </si>
  <si>
    <t>أدنى عدد</t>
  </si>
  <si>
    <t>إحصائيات القسم الثلاثي الأول</t>
  </si>
  <si>
    <t>المواد و المجالات</t>
  </si>
  <si>
    <t>معدل القسم</t>
  </si>
  <si>
    <t>عدد التلاميذ لهم معدل</t>
  </si>
  <si>
    <t>النسبة</t>
  </si>
  <si>
    <t>عدد التلاميذ الذين لهم معدل أقل من 10</t>
  </si>
  <si>
    <t>عدد الشهائد</t>
  </si>
  <si>
    <t>رضا</t>
  </si>
  <si>
    <t>تشجيع</t>
  </si>
  <si>
    <t>شرف</t>
  </si>
  <si>
    <t>شكر</t>
  </si>
  <si>
    <t>من 0 إلى أقل من 5</t>
  </si>
  <si>
    <t>من 5 إلى أقل من 10</t>
  </si>
  <si>
    <t>من 10 إلى أقل من 15</t>
  </si>
  <si>
    <t>من 15 إلى 20</t>
  </si>
  <si>
    <t>معدل الثلاثي : إناث و ذكور</t>
  </si>
  <si>
    <t>أقل من 10</t>
  </si>
  <si>
    <t>&gt;=10</t>
  </si>
  <si>
    <t>مجموع</t>
  </si>
  <si>
    <t>إناث</t>
  </si>
  <si>
    <t>ذكور</t>
  </si>
  <si>
    <t>المعدل في المجالات : إناث و ذكور</t>
  </si>
  <si>
    <t>مجال العلوم والتكنولوجيا</t>
  </si>
  <si>
    <t>العدد</t>
  </si>
  <si>
    <t>التلاميذ الذين لهم معدل أقل من 10</t>
  </si>
  <si>
    <t>التلاميذ الذين لهم معدل يساوي أو يفوق 10</t>
  </si>
  <si>
    <t>معدل الثلاثي</t>
  </si>
  <si>
    <t>احتساب معدلات التلاميذ في مختلف المجالات</t>
  </si>
  <si>
    <t>تحديد العدد الأصغر والعدد الأكبر في مختلف المواد</t>
  </si>
  <si>
    <t>احتساب المعدل الثلاثي والرتبة والشهادة لكل تلميذ</t>
  </si>
  <si>
    <t xml:space="preserve">هذا الملف موجه لــ </t>
  </si>
  <si>
    <t>مدرسي التعليم الإبتدائي لمساعدتهم آليا على:</t>
  </si>
  <si>
    <t>الحصول على رسوم بيانية إحصائية في مختلف المواد حسب الجنس</t>
  </si>
  <si>
    <t>الحصول على رسوم بيانية إحصائية في مختلف المجالات</t>
  </si>
  <si>
    <t>مديري المؤسسات التربوية لمساعدتهم آليا على:</t>
  </si>
  <si>
    <t>متفقدي التعليم الإبتدائي لمساعدتهم آليا على:</t>
  </si>
  <si>
    <t>التعرف على مستوى القسم حسب المواد، المجالات والجنس</t>
  </si>
  <si>
    <t>تقديم</t>
  </si>
  <si>
    <t>أدخل أسماء التلاميذ، العدد الرتبي والجنس</t>
  </si>
  <si>
    <t>في ورقة المدخلات القارة</t>
  </si>
  <si>
    <t>أدخل اسم المندوبية الجهوية للتربية، اسم المدرسة، اسم المعلم، القسم والسنة الدراسية</t>
  </si>
  <si>
    <t>في ورقة الثلاثي</t>
  </si>
  <si>
    <t>بطاقة أعداد الثلاثي الأول</t>
  </si>
  <si>
    <t>اسم التلميذ و لقبه</t>
  </si>
  <si>
    <t>معدل الثلاثي الأول</t>
  </si>
  <si>
    <t>الرتبة</t>
  </si>
  <si>
    <t>رقم التلميذ</t>
  </si>
  <si>
    <t xml:space="preserve">  تكتب عبارة للتثبت أمام المادة أو المجال المعني</t>
  </si>
  <si>
    <t>تلميذ صاحب أعلى معدل في أحد المجالات وفي نفس الوقت صاحب أدنى معدل في مجال آخر</t>
  </si>
  <si>
    <t>فارق بين أعلى أعداده وأدنى أعداده يساوي أو يفوق 15 من 20</t>
  </si>
  <si>
    <t>بطاقة أعداد الثلاثي الثاني</t>
  </si>
  <si>
    <t>الفارق</t>
  </si>
  <si>
    <t>معدل الثلاثي الثاني</t>
  </si>
  <si>
    <t>تراجع في أحد المواد أو المجالات بأكثر من 10</t>
  </si>
  <si>
    <t>معدل الثلاثي الثالث</t>
  </si>
  <si>
    <t>ملاحظات</t>
  </si>
  <si>
    <t>المعدل السنوي</t>
  </si>
  <si>
    <t>القرار</t>
  </si>
  <si>
    <t>النتائج السنوية</t>
  </si>
  <si>
    <t>الإسم واللقب</t>
  </si>
  <si>
    <t>تمكين المندوبيات الجهوية للتربية بإحصائيات دقيقة حسب المواد والمجالات</t>
  </si>
  <si>
    <r>
      <rPr>
        <b/>
        <sz val="11"/>
        <color theme="1"/>
        <rFont val="Calibri"/>
        <family val="2"/>
        <scheme val="minor"/>
      </rPr>
      <t>مثال 1:</t>
    </r>
    <r>
      <rPr>
        <sz val="11"/>
        <color theme="1"/>
        <rFont val="Calibri"/>
        <family val="2"/>
        <scheme val="minor"/>
      </rPr>
      <t xml:space="preserve"> اذا كان صاحب أكبر معدل في الثلاثي تحصل على أدنى معدل في إحدى المواد أو في معدل أحد المجالات</t>
    </r>
  </si>
  <si>
    <r>
      <rPr>
        <b/>
        <sz val="11"/>
        <color theme="1"/>
        <rFont val="Calibri"/>
        <family val="2"/>
        <scheme val="minor"/>
      </rPr>
      <t>مثال 2:</t>
    </r>
    <r>
      <rPr>
        <sz val="11"/>
        <color theme="1"/>
        <rFont val="Calibri"/>
        <family val="2"/>
        <scheme val="minor"/>
      </rPr>
      <t xml:space="preserve"> تكتب تحت الدفتر باللون الأحمر هذه العبارة في الحالة التالية</t>
    </r>
  </si>
  <si>
    <r>
      <rPr>
        <b/>
        <sz val="11"/>
        <color theme="1"/>
        <rFont val="Calibri"/>
        <family val="2"/>
        <scheme val="minor"/>
      </rPr>
      <t>مثال 3</t>
    </r>
    <r>
      <rPr>
        <sz val="11"/>
        <color theme="1"/>
        <rFont val="Calibri"/>
        <family val="2"/>
        <scheme val="minor"/>
      </rPr>
      <t>: تلميذ له أعلى عدد في مجال وفي نفس الوقت له أدنى معدل في مجال آخر</t>
    </r>
  </si>
  <si>
    <r>
      <rPr>
        <b/>
        <sz val="11"/>
        <color theme="1"/>
        <rFont val="Calibri"/>
        <family val="2"/>
        <scheme val="minor"/>
      </rPr>
      <t>مثال 4</t>
    </r>
    <r>
      <rPr>
        <sz val="11"/>
        <color theme="1"/>
        <rFont val="Calibri"/>
        <family val="2"/>
        <scheme val="minor"/>
      </rPr>
      <t>: تراجع في أحد المواد أو المجالات بأكثر من 10</t>
    </r>
  </si>
  <si>
    <t>حالات للتثبت والملاحظات الهامة</t>
  </si>
  <si>
    <t>إحصائيات القسم الثلاثي الثاني</t>
  </si>
  <si>
    <t>إحصائيات القسم الثلاثي الثالث</t>
  </si>
  <si>
    <t>بطاقة أعداد الثلاثي الثالث</t>
  </si>
  <si>
    <t>متابعة التلميذ طيلة السنة</t>
  </si>
  <si>
    <t>ثلاثي 1</t>
  </si>
  <si>
    <t>ثلاثي 2</t>
  </si>
  <si>
    <t>ثلاثي 3</t>
  </si>
  <si>
    <t>متابعة القسم طيلة السنة</t>
  </si>
  <si>
    <t>الخط</t>
  </si>
  <si>
    <t>المعدل الحسابي</t>
  </si>
  <si>
    <t>مفتاح الألوان</t>
  </si>
  <si>
    <t>مراحل العمل قبل البدء (هام جدا)</t>
  </si>
  <si>
    <t>الحجز: والمعفى من التربية البدنية</t>
  </si>
  <si>
    <t>يكفي إدخال أعداد التلاميذ في أعمدة المواد دون حذف المعدلات والرتب والملاحظات</t>
  </si>
  <si>
    <t xml:space="preserve">أثناء ادخال أعداد التلاميذ يمكن أن نخطئ في اسناد عدد تلميذ للتلميذ الذي يليه أو يسبقه لذلك ينبهك البرنامج في ورقة الدفتر </t>
  </si>
  <si>
    <t>لحالات التثبت أمام كل مادة وفي أسفل الصفحة في ركن ملاحظات هامة</t>
  </si>
  <si>
    <t>إذا ظهرت الأعداد على شكل رموز مثلما هو مبين في الصورة يمكن تغيير Zoom الصفحة من 85 ألى 100 مثلا</t>
  </si>
  <si>
    <t>قبل الطباعة يمكن تغيير Zoom</t>
  </si>
  <si>
    <t xml:space="preserve">imprimer - apercu- mise en page- </t>
  </si>
  <si>
    <t>échelle</t>
  </si>
  <si>
    <t>(reduire la zoom jusqu'a ce que toute la feuille apparait )</t>
  </si>
  <si>
    <t>أدخل رقم التلميذ</t>
  </si>
  <si>
    <t xml:space="preserve">يمكن متابعة طريقة الحذف </t>
  </si>
  <si>
    <t>عن طريق الرابط التالي</t>
  </si>
  <si>
    <t>انقر هنا</t>
  </si>
  <si>
    <t xml:space="preserve">يمكن متابعة طريقة ترتيب التلاميذ </t>
  </si>
  <si>
    <t>حسب الرتبة عن طريق الرابط التالي</t>
  </si>
  <si>
    <t>العرض والطباعة</t>
  </si>
  <si>
    <t>2019-2018</t>
  </si>
  <si>
    <t>bououniahmed2@gmail.com</t>
  </si>
  <si>
    <t>إعداد أحمد بوعوني (المدرسة الإعدادية الرياض الخامس سوسة)</t>
  </si>
  <si>
    <t>احذف الأسطر الإضافية اذا كان عدد التلاميذ في القسم أقل من 45</t>
  </si>
  <si>
    <t>أدخل أعداد التلاميذ في مختلف المواد (لا غير)</t>
  </si>
  <si>
    <t>إذا كان أحد التلاميذ معفى من التربية البدنية (فقط) يسند له العدد 7.77. البرنامج يكتب له آليا معفى</t>
  </si>
  <si>
    <t>من الأفضل طباعة ورقة الثلاثي على ورقة من حجم A3 مع تغيير خاصية الصفحة في Mise en page/marge</t>
  </si>
  <si>
    <t>الثلاثي الثالث</t>
  </si>
  <si>
    <t>المعدل الحسابي = (المعدل السنوي في القراءة + المعدل السنوي في الرياضيات)/2</t>
  </si>
  <si>
    <t>تعريف</t>
  </si>
  <si>
    <t xml:space="preserve">هذا البرنامج مفتوح ومجاني وغير محمي بأي كلمة عبور في أي ورقة أو خانة ويمكن إستغلاله ونشره مجانا وهو إجتهاد شخصي من صاحبه </t>
  </si>
  <si>
    <t>صفحة التواصل الرسمية</t>
  </si>
  <si>
    <t>البريد الإلكتروني</t>
  </si>
  <si>
    <t>ولتحميل البرنامج من المدونة الرسمية (01 دفتر الأعداد الآلي للمعلمين)</t>
  </si>
  <si>
    <t>bououniahmed2.blogspot.com/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</si>
</sst>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Calibri"/>
      <family val="2"/>
      <scheme val="minor"/>
    </font>
    <font>
      <b/>
      <sz val="12"/>
      <name val="Arial"/>
      <family val="2"/>
    </font>
    <font>
      <b/>
      <sz val="10"/>
      <name val="Arial"/>
      <family val="2"/>
    </font>
    <font>
      <b/>
      <sz val="9"/>
      <name val="Arial"/>
      <family val="2"/>
    </font>
    <font>
      <b/>
      <sz val="14"/>
      <name val="Arial"/>
      <family val="2"/>
    </font>
    <font>
      <sz val="9"/>
      <name val="Arial"/>
      <family val="2"/>
    </font>
    <font>
      <b/>
      <sz val="11"/>
      <name val="Arial"/>
      <family val="2"/>
    </font>
    <font>
      <sz val="11"/>
      <name val="Arial"/>
      <family val="2"/>
    </font>
    <font>
      <sz val="10"/>
      <name val="Arial"/>
      <family val="2"/>
    </font>
    <font>
      <b/>
      <sz val="20"/>
      <name val="Arial"/>
      <family val="2"/>
    </font>
    <font>
      <sz val="10"/>
      <color rgb="FF444444"/>
      <name val="Arial"/>
      <family val="2"/>
    </font>
    <font>
      <b/>
      <sz val="16"/>
      <name val="Arial"/>
      <family val="2"/>
    </font>
    <font>
      <b/>
      <sz val="18"/>
      <name val="Arial"/>
      <family val="2"/>
    </font>
    <font>
      <b/>
      <sz val="9"/>
      <name val="Times New Roman"/>
      <family val="1"/>
    </font>
    <font>
      <b/>
      <sz val="11"/>
      <color theme="1"/>
      <name val="Calibri"/>
      <family val="2"/>
      <scheme val="minor"/>
    </font>
    <font>
      <b/>
      <sz val="14"/>
      <color theme="1"/>
      <name val="Calibri"/>
      <family val="2"/>
      <scheme val="minor"/>
    </font>
    <font>
      <b/>
      <sz val="11"/>
      <color rgb="FFFF0000"/>
      <name val="Calibri"/>
      <family val="2"/>
      <scheme val="minor"/>
    </font>
    <font>
      <sz val="10"/>
      <name val="Arial"/>
      <family val="2"/>
    </font>
    <font>
      <b/>
      <sz val="11"/>
      <color rgb="FFFF0000"/>
      <name val="Arial"/>
      <family val="2"/>
    </font>
    <font>
      <b/>
      <sz val="22"/>
      <name val="Arial"/>
      <family val="2"/>
    </font>
    <font>
      <b/>
      <sz val="20"/>
      <color theme="1"/>
      <name val="Calibri"/>
      <family val="2"/>
      <scheme val="minor"/>
    </font>
    <font>
      <sz val="20"/>
      <color theme="1"/>
      <name val="Calibri"/>
      <family val="2"/>
      <scheme val="minor"/>
    </font>
    <font>
      <sz val="10"/>
      <color theme="1"/>
      <name val="Calibri"/>
      <family val="2"/>
      <scheme val="minor"/>
    </font>
    <font>
      <sz val="10"/>
      <name val="Arial"/>
    </font>
    <font>
      <b/>
      <sz val="14"/>
      <color rgb="FFFF0000"/>
      <name val="Arial"/>
      <family val="2"/>
    </font>
    <font>
      <b/>
      <sz val="22"/>
      <color rgb="FFFF0000"/>
      <name val="Arial"/>
      <family val="2"/>
    </font>
    <font>
      <b/>
      <sz val="10"/>
      <color rgb="FFFF0000"/>
      <name val="Arial"/>
      <family val="2"/>
    </font>
    <font>
      <u/>
      <sz val="11"/>
      <color theme="10"/>
      <name val="Calibri"/>
      <family val="2"/>
      <scheme val="minor"/>
    </font>
    <font>
      <b/>
      <sz val="12"/>
      <color theme="1"/>
      <name val="Calibri"/>
      <family val="2"/>
      <scheme val="minor"/>
    </font>
    <font>
      <b/>
      <sz val="10"/>
      <color theme="1"/>
      <name val="Calibri"/>
      <family val="2"/>
      <scheme val="minor"/>
    </font>
    <font>
      <b/>
      <u/>
      <sz val="12"/>
      <color theme="10"/>
      <name val="Calibri"/>
      <family val="2"/>
      <scheme val="minor"/>
    </font>
    <font>
      <u/>
      <sz val="10"/>
      <color theme="10"/>
      <name val="Calibri"/>
      <family val="2"/>
      <scheme val="minor"/>
    </font>
  </fonts>
  <fills count="14">
    <fill>
      <patternFill patternType="none"/>
    </fill>
    <fill>
      <patternFill patternType="gray125"/>
    </fill>
    <fill>
      <patternFill patternType="solid">
        <fgColor theme="5"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000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39994506668294322"/>
        <bgColor indexed="64"/>
      </patternFill>
    </fill>
    <fill>
      <patternFill patternType="solid">
        <fgColor theme="3"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
    <xf numFmtId="0" fontId="0" fillId="0" borderId="0"/>
    <xf numFmtId="0" fontId="8" fillId="0" borderId="0"/>
    <xf numFmtId="0" fontId="17" fillId="0" borderId="0"/>
    <xf numFmtId="0" fontId="23" fillId="0" borderId="0"/>
    <xf numFmtId="0" fontId="27" fillId="0" borderId="0" applyNumberFormat="0" applyFill="0" applyBorder="0" applyAlignment="0" applyProtection="0"/>
  </cellStyleXfs>
  <cellXfs count="357">
    <xf numFmtId="0" fontId="0" fillId="0" borderId="0" xfId="0"/>
    <xf numFmtId="0" fontId="1"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0" fillId="0" borderId="0" xfId="0" applyProtection="1"/>
    <xf numFmtId="0" fontId="1" fillId="3" borderId="1" xfId="0" applyFont="1" applyFill="1" applyBorder="1" applyAlignment="1" applyProtection="1">
      <alignment horizontal="center"/>
    </xf>
    <xf numFmtId="0" fontId="1" fillId="4" borderId="1" xfId="0" applyFont="1" applyFill="1" applyBorder="1" applyAlignment="1" applyProtection="1">
      <alignment horizontal="center"/>
    </xf>
    <xf numFmtId="0" fontId="1" fillId="0" borderId="1" xfId="0" applyFont="1" applyBorder="1" applyAlignment="1" applyProtection="1">
      <alignment horizontal="center"/>
    </xf>
    <xf numFmtId="0" fontId="2" fillId="0" borderId="0" xfId="0" applyFont="1" applyFill="1" applyBorder="1" applyAlignment="1" applyProtection="1">
      <alignment horizontal="center"/>
    </xf>
    <xf numFmtId="0" fontId="0" fillId="0" borderId="0" xfId="0" applyFill="1" applyProtection="1"/>
    <xf numFmtId="0" fontId="5" fillId="0" borderId="0" xfId="0" applyFont="1" applyAlignment="1" applyProtection="1">
      <alignment horizontal="center" vertical="center" wrapText="1"/>
    </xf>
    <xf numFmtId="14" fontId="0" fillId="0" borderId="0" xfId="0" applyNumberFormat="1" applyProtection="1"/>
    <xf numFmtId="0" fontId="5" fillId="0" borderId="0" xfId="0" applyFont="1" applyProtection="1"/>
    <xf numFmtId="0" fontId="2" fillId="0" borderId="0" xfId="0" applyFont="1" applyAlignment="1" applyProtection="1">
      <alignment horizontal="center"/>
    </xf>
    <xf numFmtId="0" fontId="7" fillId="0" borderId="1" xfId="0" applyFont="1" applyFill="1" applyBorder="1" applyProtection="1">
      <protection locked="0"/>
    </xf>
    <xf numFmtId="0" fontId="6" fillId="0" borderId="1" xfId="0" applyFont="1" applyBorder="1" applyAlignment="1" applyProtection="1">
      <alignment horizontal="center"/>
      <protection locked="0"/>
    </xf>
    <xf numFmtId="0" fontId="6" fillId="2" borderId="1" xfId="0" applyFont="1" applyFill="1" applyBorder="1" applyAlignment="1" applyProtection="1">
      <alignment horizontal="center"/>
      <protection locked="0"/>
    </xf>
    <xf numFmtId="0" fontId="8" fillId="0" borderId="0" xfId="1" applyProtection="1">
      <protection locked="0"/>
    </xf>
    <xf numFmtId="0" fontId="5" fillId="0" borderId="0" xfId="1" applyFont="1" applyProtection="1">
      <protection locked="0"/>
    </xf>
    <xf numFmtId="0" fontId="3" fillId="9" borderId="8" xfId="1" applyFont="1" applyFill="1" applyBorder="1" applyAlignment="1" applyProtection="1">
      <alignment horizontal="center" vertical="center" textRotation="180" wrapText="1"/>
      <protection locked="0"/>
    </xf>
    <xf numFmtId="0" fontId="3" fillId="9" borderId="1" xfId="1" applyFont="1" applyFill="1" applyBorder="1" applyAlignment="1" applyProtection="1">
      <alignment horizontal="center" vertical="center" textRotation="180" wrapText="1"/>
      <protection locked="0"/>
    </xf>
    <xf numFmtId="0" fontId="3" fillId="2" borderId="1" xfId="1" applyFont="1" applyFill="1" applyBorder="1" applyAlignment="1" applyProtection="1">
      <alignment horizontal="center" vertical="center" textRotation="180" wrapText="1"/>
      <protection locked="0"/>
    </xf>
    <xf numFmtId="0" fontId="3" fillId="10" borderId="8" xfId="1" applyFont="1" applyFill="1" applyBorder="1" applyAlignment="1" applyProtection="1">
      <alignment horizontal="center" vertical="center" textRotation="180" wrapText="1"/>
      <protection locked="0"/>
    </xf>
    <xf numFmtId="0" fontId="3" fillId="10" borderId="1" xfId="1" applyFont="1" applyFill="1" applyBorder="1" applyAlignment="1" applyProtection="1">
      <alignment horizontal="center" vertical="center" textRotation="180" wrapText="1"/>
      <protection locked="0"/>
    </xf>
    <xf numFmtId="0" fontId="3" fillId="0" borderId="1" xfId="1" applyFont="1" applyBorder="1" applyAlignment="1" applyProtection="1">
      <alignment horizontal="center"/>
      <protection locked="0"/>
    </xf>
    <xf numFmtId="0" fontId="8" fillId="0" borderId="2" xfId="1" applyFont="1" applyFill="1" applyBorder="1" applyProtection="1">
      <protection locked="0"/>
    </xf>
    <xf numFmtId="0" fontId="8" fillId="0" borderId="2" xfId="1" applyFont="1" applyFill="1" applyBorder="1" applyAlignment="1" applyProtection="1">
      <alignment horizontal="center"/>
      <protection locked="0"/>
    </xf>
    <xf numFmtId="2" fontId="5" fillId="0" borderId="9" xfId="1" applyNumberFormat="1" applyFont="1" applyFill="1" applyBorder="1" applyAlignment="1" applyProtection="1">
      <alignment horizontal="center"/>
      <protection locked="0"/>
    </xf>
    <xf numFmtId="2" fontId="5" fillId="2" borderId="5" xfId="1" applyNumberFormat="1" applyFont="1" applyFill="1" applyBorder="1" applyAlignment="1" applyProtection="1">
      <alignment horizontal="center"/>
    </xf>
    <xf numFmtId="2" fontId="5" fillId="2" borderId="6" xfId="1" applyNumberFormat="1" applyFont="1" applyFill="1" applyBorder="1" applyAlignment="1" applyProtection="1">
      <alignment horizontal="center"/>
    </xf>
    <xf numFmtId="0" fontId="5" fillId="2" borderId="7" xfId="1" applyNumberFormat="1" applyFont="1" applyFill="1" applyBorder="1" applyAlignment="1" applyProtection="1">
      <alignment horizontal="center"/>
    </xf>
    <xf numFmtId="0" fontId="5" fillId="2" borderId="10" xfId="1" applyNumberFormat="1" applyFont="1" applyFill="1" applyBorder="1" applyAlignment="1" applyProtection="1">
      <alignment horizontal="center"/>
    </xf>
    <xf numFmtId="2" fontId="5" fillId="2" borderId="1" xfId="1" applyNumberFormat="1" applyFont="1" applyFill="1" applyBorder="1" applyAlignment="1" applyProtection="1">
      <alignment horizontal="center"/>
    </xf>
    <xf numFmtId="0" fontId="5" fillId="2" borderId="6" xfId="1" applyNumberFormat="1" applyFont="1" applyFill="1" applyBorder="1" applyAlignment="1" applyProtection="1">
      <alignment horizontal="center"/>
    </xf>
    <xf numFmtId="0" fontId="3" fillId="11" borderId="1" xfId="1" applyFont="1" applyFill="1" applyBorder="1" applyAlignment="1" applyProtection="1">
      <alignment horizontal="center"/>
    </xf>
    <xf numFmtId="2" fontId="5" fillId="9" borderId="1" xfId="1" applyNumberFormat="1" applyFont="1" applyFill="1" applyBorder="1" applyAlignment="1" applyProtection="1">
      <alignment horizontal="center"/>
      <protection locked="0"/>
    </xf>
    <xf numFmtId="2" fontId="5" fillId="0" borderId="0" xfId="1" applyNumberFormat="1" applyFont="1" applyBorder="1" applyAlignment="1" applyProtection="1">
      <alignment horizontal="center"/>
      <protection locked="0"/>
    </xf>
    <xf numFmtId="2" fontId="5" fillId="9" borderId="11" xfId="1" applyNumberFormat="1" applyFont="1" applyFill="1" applyBorder="1" applyAlignment="1" applyProtection="1">
      <alignment horizontal="center"/>
      <protection locked="0"/>
    </xf>
    <xf numFmtId="0" fontId="2" fillId="0" borderId="0" xfId="1" applyFont="1" applyFill="1" applyBorder="1" applyProtection="1">
      <protection locked="0"/>
    </xf>
    <xf numFmtId="0" fontId="8" fillId="0" borderId="0" xfId="1" applyFill="1" applyProtection="1">
      <protection locked="0"/>
    </xf>
    <xf numFmtId="0" fontId="2" fillId="0" borderId="0" xfId="1" applyFont="1" applyFill="1" applyProtection="1">
      <protection locked="0"/>
    </xf>
    <xf numFmtId="2" fontId="5" fillId="0" borderId="0" xfId="1" applyNumberFormat="1" applyFont="1" applyFill="1" applyBorder="1" applyAlignment="1" applyProtection="1">
      <alignment horizontal="center"/>
      <protection locked="0"/>
    </xf>
    <xf numFmtId="0" fontId="5" fillId="9" borderId="1" xfId="1" applyNumberFormat="1" applyFont="1" applyFill="1" applyBorder="1" applyAlignment="1" applyProtection="1">
      <alignment horizontal="center"/>
      <protection locked="0"/>
    </xf>
    <xf numFmtId="0" fontId="5" fillId="0" borderId="0" xfId="1" applyNumberFormat="1" applyFont="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1" fontId="5" fillId="9" borderId="1" xfId="1" applyNumberFormat="1" applyFont="1" applyFill="1" applyBorder="1" applyAlignment="1" applyProtection="1">
      <alignment horizontal="center"/>
      <protection locked="0"/>
    </xf>
    <xf numFmtId="0" fontId="8" fillId="0" borderId="0" xfId="1" applyFill="1" applyBorder="1" applyProtection="1">
      <protection locked="0"/>
    </xf>
    <xf numFmtId="0" fontId="5" fillId="9" borderId="1" xfId="1" applyFont="1" applyFill="1" applyBorder="1" applyAlignment="1" applyProtection="1">
      <alignment horizontal="center" vertical="center"/>
      <protection locked="0"/>
    </xf>
    <xf numFmtId="0" fontId="5" fillId="0" borderId="0" xfId="1" applyFont="1" applyFill="1" applyBorder="1" applyProtection="1">
      <protection locked="0"/>
    </xf>
    <xf numFmtId="0" fontId="2" fillId="0" borderId="0" xfId="1" applyFont="1" applyFill="1" applyAlignment="1" applyProtection="1">
      <alignment vertical="center" textRotation="180"/>
      <protection locked="0"/>
    </xf>
    <xf numFmtId="0" fontId="2" fillId="0" borderId="0" xfId="1" applyFont="1" applyFill="1" applyBorder="1" applyAlignment="1" applyProtection="1">
      <alignment horizontal="right" vertical="center" wrapText="1"/>
      <protection locked="0"/>
    </xf>
    <xf numFmtId="0" fontId="3" fillId="0" borderId="0" xfId="1" applyFont="1" applyFill="1" applyBorder="1" applyAlignment="1" applyProtection="1">
      <alignment horizontal="center" vertical="center"/>
      <protection locked="0"/>
    </xf>
    <xf numFmtId="0" fontId="8" fillId="0" borderId="0" xfId="1" applyBorder="1" applyAlignment="1" applyProtection="1">
      <protection locked="0"/>
    </xf>
    <xf numFmtId="0" fontId="2" fillId="5" borderId="1" xfId="1" applyFont="1" applyFill="1" applyBorder="1" applyProtection="1">
      <protection locked="0"/>
    </xf>
    <xf numFmtId="0" fontId="8" fillId="0" borderId="0" xfId="1" applyBorder="1" applyProtection="1">
      <protection locked="0"/>
    </xf>
    <xf numFmtId="0" fontId="2" fillId="5" borderId="1" xfId="1" applyFont="1" applyFill="1" applyBorder="1" applyAlignment="1" applyProtection="1">
      <protection locked="0"/>
    </xf>
    <xf numFmtId="0" fontId="9" fillId="0" borderId="0" xfId="1" applyFont="1" applyBorder="1" applyAlignment="1" applyProtection="1">
      <protection locked="0"/>
    </xf>
    <xf numFmtId="0" fontId="3" fillId="8" borderId="1" xfId="1" applyFont="1" applyFill="1" applyBorder="1" applyAlignment="1" applyProtection="1">
      <alignment horizontal="center" vertical="center" textRotation="180" wrapText="1"/>
      <protection locked="0"/>
    </xf>
    <xf numFmtId="0" fontId="3" fillId="13" borderId="1" xfId="1" applyFont="1" applyFill="1" applyBorder="1" applyAlignment="1" applyProtection="1">
      <alignment horizontal="center" vertical="center" textRotation="180" wrapText="1"/>
      <protection locked="0"/>
    </xf>
    <xf numFmtId="0" fontId="2" fillId="0" borderId="2" xfId="1" applyFont="1" applyBorder="1" applyAlignment="1" applyProtection="1">
      <alignment vertical="center"/>
      <protection locked="0"/>
    </xf>
    <xf numFmtId="0" fontId="2" fillId="0" borderId="3" xfId="1" applyFont="1" applyBorder="1" applyAlignment="1" applyProtection="1">
      <alignment vertical="center"/>
      <protection locked="0"/>
    </xf>
    <xf numFmtId="0" fontId="2" fillId="0" borderId="2" xfId="1" applyFont="1" applyBorder="1" applyAlignment="1" applyProtection="1">
      <protection locked="0"/>
    </xf>
    <xf numFmtId="0" fontId="2" fillId="0" borderId="3" xfId="1" applyFont="1" applyBorder="1" applyAlignment="1" applyProtection="1">
      <protection locked="0"/>
    </xf>
    <xf numFmtId="0" fontId="5" fillId="0" borderId="1" xfId="1" applyFont="1" applyBorder="1" applyAlignment="1" applyProtection="1">
      <alignment horizontal="center"/>
      <protection locked="0"/>
    </xf>
    <xf numFmtId="0" fontId="4" fillId="0" borderId="0" xfId="1" applyFont="1" applyProtection="1">
      <protection locked="0"/>
    </xf>
    <xf numFmtId="0" fontId="3" fillId="0" borderId="1" xfId="1" applyFont="1" applyBorder="1" applyProtection="1">
      <protection locked="0"/>
    </xf>
    <xf numFmtId="0" fontId="3" fillId="0" borderId="1" xfId="1" applyFont="1" applyBorder="1" applyAlignment="1" applyProtection="1">
      <alignment horizontal="center" wrapText="1"/>
      <protection locked="0"/>
    </xf>
    <xf numFmtId="0" fontId="3" fillId="0" borderId="0" xfId="1" applyFont="1" applyBorder="1" applyAlignment="1" applyProtection="1">
      <alignment horizontal="center"/>
      <protection locked="0"/>
    </xf>
    <xf numFmtId="0" fontId="3" fillId="0" borderId="0" xfId="1" applyFont="1" applyBorder="1" applyProtection="1">
      <protection locked="0"/>
    </xf>
    <xf numFmtId="0" fontId="5" fillId="0" borderId="0" xfId="1" applyFont="1" applyBorder="1" applyProtection="1">
      <protection locked="0"/>
    </xf>
    <xf numFmtId="0" fontId="3" fillId="0" borderId="0" xfId="1" applyFont="1" applyFill="1" applyBorder="1" applyProtection="1">
      <protection locked="0"/>
    </xf>
    <xf numFmtId="0" fontId="3" fillId="0" borderId="0" xfId="1" applyFont="1" applyFill="1" applyBorder="1" applyAlignment="1" applyProtection="1">
      <alignment horizontal="center"/>
      <protection locked="0"/>
    </xf>
    <xf numFmtId="0" fontId="3" fillId="0" borderId="16" xfId="1" applyFont="1" applyFill="1" applyBorder="1" applyAlignment="1" applyProtection="1">
      <alignment horizontal="center"/>
      <protection locked="0"/>
    </xf>
    <xf numFmtId="0" fontId="5" fillId="0" borderId="0" xfId="1" applyFont="1" applyFill="1" applyProtection="1">
      <protection locked="0"/>
    </xf>
    <xf numFmtId="0" fontId="8" fillId="0" borderId="0" xfId="1" applyFont="1" applyBorder="1" applyProtection="1">
      <protection locked="0"/>
    </xf>
    <xf numFmtId="0" fontId="8" fillId="0" borderId="0" xfId="1" applyFont="1" applyProtection="1">
      <protection locked="0"/>
    </xf>
    <xf numFmtId="0" fontId="2" fillId="0" borderId="1" xfId="1" applyFont="1" applyBorder="1" applyAlignment="1" applyProtection="1">
      <alignment horizontal="center"/>
      <protection locked="0"/>
    </xf>
    <xf numFmtId="14" fontId="8" fillId="0" borderId="0" xfId="1" applyNumberFormat="1" applyFont="1" applyProtection="1">
      <protection locked="0"/>
    </xf>
    <xf numFmtId="0" fontId="10" fillId="0" borderId="0" xfId="1" applyFont="1" applyProtection="1">
      <protection locked="0"/>
    </xf>
    <xf numFmtId="0" fontId="5" fillId="0" borderId="1" xfId="1" applyNumberFormat="1" applyFont="1" applyBorder="1" applyAlignment="1" applyProtection="1">
      <alignment horizontal="center"/>
      <protection locked="0"/>
    </xf>
    <xf numFmtId="2" fontId="5" fillId="0" borderId="1" xfId="1" applyNumberFormat="1" applyFont="1" applyBorder="1" applyAlignment="1" applyProtection="1">
      <alignment horizontal="center"/>
      <protection locked="0"/>
    </xf>
    <xf numFmtId="0" fontId="2" fillId="5" borderId="2" xfId="1" applyFont="1" applyFill="1" applyBorder="1" applyAlignment="1" applyProtection="1">
      <protection locked="0"/>
    </xf>
    <xf numFmtId="0" fontId="2" fillId="5" borderId="4" xfId="1" applyFont="1" applyFill="1" applyBorder="1" applyAlignment="1" applyProtection="1">
      <protection locked="0"/>
    </xf>
    <xf numFmtId="0" fontId="5" fillId="9" borderId="2" xfId="1" applyNumberFormat="1" applyFont="1" applyFill="1" applyBorder="1" applyAlignment="1" applyProtection="1">
      <alignment horizontal="center"/>
      <protection locked="0"/>
    </xf>
    <xf numFmtId="2" fontId="5" fillId="9" borderId="13" xfId="1" applyNumberFormat="1" applyFont="1" applyFill="1" applyBorder="1" applyAlignment="1" applyProtection="1">
      <alignment horizontal="center"/>
      <protection locked="0"/>
    </xf>
    <xf numFmtId="0" fontId="2" fillId="8" borderId="2" xfId="1" applyFont="1" applyFill="1" applyBorder="1" applyAlignment="1" applyProtection="1">
      <protection locked="0"/>
    </xf>
    <xf numFmtId="0" fontId="2" fillId="8" borderId="4" xfId="1" applyFont="1" applyFill="1" applyBorder="1" applyAlignment="1" applyProtection="1">
      <protection locked="0"/>
    </xf>
    <xf numFmtId="0" fontId="2" fillId="8" borderId="3" xfId="1" applyFont="1" applyFill="1" applyBorder="1" applyAlignment="1" applyProtection="1">
      <protection locked="0"/>
    </xf>
    <xf numFmtId="0" fontId="2" fillId="9" borderId="2" xfId="1" applyFont="1" applyFill="1" applyBorder="1" applyAlignment="1" applyProtection="1">
      <protection locked="0"/>
    </xf>
    <xf numFmtId="0" fontId="2" fillId="9" borderId="4" xfId="1" applyFont="1" applyFill="1" applyBorder="1" applyAlignment="1" applyProtection="1">
      <protection locked="0"/>
    </xf>
    <xf numFmtId="0" fontId="2" fillId="9" borderId="3" xfId="1" applyFont="1" applyFill="1" applyBorder="1" applyAlignment="1" applyProtection="1">
      <protection locked="0"/>
    </xf>
    <xf numFmtId="0" fontId="2" fillId="10" borderId="2" xfId="1" applyFont="1" applyFill="1" applyBorder="1" applyAlignment="1" applyProtection="1">
      <protection locked="0"/>
    </xf>
    <xf numFmtId="0" fontId="2" fillId="10" borderId="4" xfId="1" applyFont="1" applyFill="1" applyBorder="1" applyAlignment="1" applyProtection="1">
      <protection locked="0"/>
    </xf>
    <xf numFmtId="0" fontId="2" fillId="10" borderId="3" xfId="1" applyFont="1" applyFill="1" applyBorder="1" applyAlignment="1" applyProtection="1">
      <protection locked="0"/>
    </xf>
    <xf numFmtId="0" fontId="12" fillId="0" borderId="0" xfId="1" applyFont="1" applyBorder="1" applyAlignment="1" applyProtection="1">
      <protection locked="0"/>
    </xf>
    <xf numFmtId="0" fontId="13" fillId="0" borderId="1" xfId="1" applyFont="1" applyBorder="1" applyAlignment="1" applyProtection="1">
      <alignment horizontal="center" vertical="center" textRotation="180" wrapText="1"/>
      <protection locked="0"/>
    </xf>
    <xf numFmtId="0" fontId="13" fillId="0" borderId="2" xfId="1" applyFont="1" applyBorder="1" applyAlignment="1" applyProtection="1">
      <alignment horizontal="center" vertical="center" textRotation="180" wrapText="1"/>
      <protection locked="0"/>
    </xf>
    <xf numFmtId="0" fontId="13" fillId="8" borderId="5" xfId="1" applyFont="1" applyFill="1" applyBorder="1" applyAlignment="1" applyProtection="1">
      <alignment horizontal="center" vertical="center" textRotation="180" wrapText="1"/>
      <protection locked="0"/>
    </xf>
    <xf numFmtId="0" fontId="13" fillId="8" borderId="6" xfId="1" applyFont="1" applyFill="1" applyBorder="1" applyAlignment="1" applyProtection="1">
      <alignment horizontal="center" vertical="center" textRotation="180" wrapText="1"/>
      <protection locked="0"/>
    </xf>
    <xf numFmtId="0" fontId="13" fillId="2" borderId="6" xfId="1" applyFont="1" applyFill="1" applyBorder="1" applyAlignment="1" applyProtection="1">
      <alignment horizontal="center" vertical="center" textRotation="180" wrapText="1"/>
      <protection locked="0"/>
    </xf>
    <xf numFmtId="0" fontId="13" fillId="2" borderId="7" xfId="1" applyFont="1" applyFill="1" applyBorder="1" applyAlignment="1" applyProtection="1">
      <alignment horizontal="center" vertical="center" textRotation="180" wrapText="1"/>
      <protection locked="0"/>
    </xf>
    <xf numFmtId="0" fontId="13" fillId="9" borderId="9" xfId="1" applyFont="1" applyFill="1" applyBorder="1" applyAlignment="1" applyProtection="1">
      <alignment horizontal="center" vertical="center" textRotation="180" wrapText="1"/>
      <protection locked="0"/>
    </xf>
    <xf numFmtId="0" fontId="13" fillId="9" borderId="6" xfId="1" applyFont="1" applyFill="1" applyBorder="1" applyAlignment="1" applyProtection="1">
      <alignment horizontal="center" vertical="center" textRotation="180" wrapText="1"/>
      <protection locked="0"/>
    </xf>
    <xf numFmtId="0" fontId="13" fillId="10" borderId="9" xfId="1" applyFont="1" applyFill="1" applyBorder="1" applyAlignment="1" applyProtection="1">
      <alignment horizontal="center" vertical="center" textRotation="180" wrapText="1"/>
      <protection locked="0"/>
    </xf>
    <xf numFmtId="0" fontId="13" fillId="10" borderId="6" xfId="1" applyFont="1" applyFill="1" applyBorder="1" applyAlignment="1" applyProtection="1">
      <alignment horizontal="center" vertical="center" textRotation="180" wrapText="1"/>
      <protection locked="0"/>
    </xf>
    <xf numFmtId="0" fontId="13" fillId="2" borderId="10" xfId="1" applyFont="1" applyFill="1" applyBorder="1" applyAlignment="1" applyProtection="1">
      <alignment horizontal="center" vertical="center" textRotation="180" wrapText="1"/>
      <protection locked="0"/>
    </xf>
    <xf numFmtId="0" fontId="13" fillId="12" borderId="6" xfId="1" applyFont="1" applyFill="1" applyBorder="1" applyAlignment="1" applyProtection="1">
      <alignment horizontal="center" vertical="center" textRotation="180" wrapText="1"/>
      <protection locked="0"/>
    </xf>
    <xf numFmtId="0" fontId="13" fillId="0" borderId="0" xfId="1" applyFont="1" applyAlignment="1" applyProtection="1">
      <alignment horizontal="center" vertical="center" wrapText="1"/>
      <protection locked="0"/>
    </xf>
    <xf numFmtId="0" fontId="5" fillId="9" borderId="6" xfId="1" applyFont="1" applyFill="1" applyBorder="1" applyAlignment="1" applyProtection="1">
      <alignment horizontal="center" vertical="center"/>
      <protection locked="0"/>
    </xf>
    <xf numFmtId="0" fontId="5" fillId="9" borderId="1" xfId="1" applyFont="1" applyFill="1" applyBorder="1" applyAlignment="1" applyProtection="1">
      <alignment horizontal="center"/>
      <protection locked="0"/>
    </xf>
    <xf numFmtId="0" fontId="1" fillId="2" borderId="1" xfId="1" applyFont="1" applyFill="1" applyBorder="1" applyAlignment="1" applyProtection="1">
      <protection locked="0"/>
    </xf>
    <xf numFmtId="0" fontId="1" fillId="5" borderId="2" xfId="0" applyFont="1" applyFill="1" applyBorder="1" applyAlignment="1" applyProtection="1">
      <alignment vertical="center"/>
    </xf>
    <xf numFmtId="0" fontId="1" fillId="5" borderId="3" xfId="0" applyFont="1" applyFill="1" applyBorder="1" applyAlignment="1" applyProtection="1">
      <alignment vertical="center"/>
    </xf>
    <xf numFmtId="0" fontId="1" fillId="5" borderId="4" xfId="0" applyFont="1" applyFill="1" applyBorder="1" applyAlignment="1" applyProtection="1">
      <alignment vertical="center"/>
    </xf>
    <xf numFmtId="0" fontId="15" fillId="0" borderId="0" xfId="0" applyFont="1"/>
    <xf numFmtId="0" fontId="16" fillId="0" borderId="0" xfId="0" applyFont="1"/>
    <xf numFmtId="0" fontId="6" fillId="5" borderId="11" xfId="2" applyFont="1" applyFill="1" applyBorder="1" applyAlignment="1"/>
    <xf numFmtId="0" fontId="6" fillId="0" borderId="12" xfId="2" applyFont="1" applyBorder="1" applyAlignment="1">
      <alignment horizontal="right"/>
    </xf>
    <xf numFmtId="0" fontId="6" fillId="0" borderId="12" xfId="2" applyFont="1" applyBorder="1"/>
    <xf numFmtId="0" fontId="6" fillId="5" borderId="13" xfId="2" applyFont="1" applyFill="1" applyBorder="1" applyAlignment="1"/>
    <xf numFmtId="0" fontId="6" fillId="5" borderId="14" xfId="2" applyFont="1" applyFill="1" applyBorder="1"/>
    <xf numFmtId="0" fontId="6" fillId="0" borderId="0" xfId="2" applyFont="1"/>
    <xf numFmtId="0" fontId="6" fillId="5" borderId="1" xfId="2" applyFont="1" applyFill="1" applyBorder="1" applyAlignment="1"/>
    <xf numFmtId="0" fontId="6" fillId="0" borderId="4" xfId="2" applyFont="1" applyBorder="1"/>
    <xf numFmtId="0" fontId="6" fillId="5" borderId="2" xfId="2" applyFont="1" applyFill="1" applyBorder="1" applyAlignment="1"/>
    <xf numFmtId="0" fontId="6" fillId="5" borderId="3" xfId="2" applyFont="1" applyFill="1" applyBorder="1"/>
    <xf numFmtId="0" fontId="6" fillId="0" borderId="15" xfId="2" applyFont="1" applyBorder="1"/>
    <xf numFmtId="0" fontId="6" fillId="5" borderId="5" xfId="2" applyFont="1" applyFill="1" applyBorder="1"/>
    <xf numFmtId="0" fontId="6" fillId="0" borderId="0" xfId="2" applyFont="1" applyBorder="1"/>
    <xf numFmtId="0" fontId="6" fillId="5" borderId="1" xfId="2" applyFont="1" applyFill="1" applyBorder="1"/>
    <xf numFmtId="0" fontId="18" fillId="0" borderId="0" xfId="2" applyFont="1"/>
    <xf numFmtId="0" fontId="6" fillId="5" borderId="1" xfId="2" applyFont="1" applyFill="1" applyBorder="1" applyAlignment="1">
      <alignment horizontal="right"/>
    </xf>
    <xf numFmtId="0" fontId="6" fillId="0" borderId="0" xfId="2" applyFont="1" applyFill="1" applyAlignment="1">
      <alignment vertical="center"/>
    </xf>
    <xf numFmtId="0" fontId="6" fillId="0" borderId="1" xfId="2" applyFont="1" applyBorder="1"/>
    <xf numFmtId="2" fontId="18" fillId="0" borderId="1" xfId="2" applyNumberFormat="1" applyFont="1" applyBorder="1" applyAlignment="1">
      <alignment horizontal="center" vertical="center"/>
    </xf>
    <xf numFmtId="2" fontId="6" fillId="0" borderId="1" xfId="2" applyNumberFormat="1" applyFont="1" applyBorder="1" applyAlignment="1">
      <alignment horizontal="center"/>
    </xf>
    <xf numFmtId="2" fontId="6" fillId="0" borderId="1" xfId="2" applyNumberFormat="1" applyFont="1" applyBorder="1" applyAlignment="1">
      <alignment horizontal="center" vertical="center"/>
    </xf>
    <xf numFmtId="2" fontId="6" fillId="0" borderId="1" xfId="2" applyNumberFormat="1" applyFont="1" applyBorder="1"/>
    <xf numFmtId="2" fontId="6" fillId="0" borderId="0" xfId="2" applyNumberFormat="1" applyFont="1"/>
    <xf numFmtId="2" fontId="18" fillId="0" borderId="0" xfId="2" applyNumberFormat="1" applyFont="1"/>
    <xf numFmtId="2" fontId="6" fillId="0" borderId="0" xfId="2" applyNumberFormat="1" applyFont="1" applyAlignment="1">
      <alignment horizontal="center" vertical="center"/>
    </xf>
    <xf numFmtId="2" fontId="6" fillId="0" borderId="0" xfId="2" applyNumberFormat="1" applyFont="1" applyAlignment="1">
      <alignment horizontal="center"/>
    </xf>
    <xf numFmtId="0" fontId="6" fillId="0" borderId="0" xfId="2" applyFont="1" applyAlignment="1">
      <alignment horizontal="center"/>
    </xf>
    <xf numFmtId="2" fontId="18" fillId="0" borderId="1" xfId="2" applyNumberFormat="1" applyFont="1" applyBorder="1" applyAlignment="1">
      <alignment horizontal="center"/>
    </xf>
    <xf numFmtId="2" fontId="18" fillId="0" borderId="0" xfId="2" applyNumberFormat="1" applyFont="1" applyAlignment="1">
      <alignment vertical="center"/>
    </xf>
    <xf numFmtId="2" fontId="6" fillId="0" borderId="0" xfId="2" applyNumberFormat="1" applyFont="1" applyAlignment="1">
      <alignment vertical="center"/>
    </xf>
    <xf numFmtId="2" fontId="4" fillId="5" borderId="1" xfId="2" applyNumberFormat="1" applyFont="1" applyFill="1" applyBorder="1"/>
    <xf numFmtId="1" fontId="18" fillId="0" borderId="1" xfId="2" applyNumberFormat="1" applyFont="1" applyBorder="1" applyAlignment="1">
      <alignment horizontal="center" vertical="center"/>
    </xf>
    <xf numFmtId="2" fontId="6" fillId="0" borderId="0" xfId="2" applyNumberFormat="1" applyFont="1" applyAlignment="1"/>
    <xf numFmtId="2" fontId="6" fillId="0" borderId="0" xfId="2" applyNumberFormat="1" applyFont="1" applyAlignment="1">
      <alignment vertical="top"/>
    </xf>
    <xf numFmtId="0" fontId="6" fillId="0" borderId="2" xfId="2" applyFont="1" applyBorder="1" applyAlignment="1">
      <alignment horizontal="right"/>
    </xf>
    <xf numFmtId="0" fontId="6" fillId="8" borderId="1" xfId="2" applyFont="1" applyFill="1" applyBorder="1" applyAlignment="1">
      <alignment horizontal="center" vertical="center"/>
    </xf>
    <xf numFmtId="2" fontId="6" fillId="9" borderId="1" xfId="2" applyNumberFormat="1" applyFont="1" applyFill="1" applyBorder="1" applyAlignment="1">
      <alignment horizontal="center" vertical="center"/>
    </xf>
    <xf numFmtId="2" fontId="6" fillId="9" borderId="1" xfId="2" applyNumberFormat="1" applyFont="1" applyFill="1" applyBorder="1" applyAlignment="1">
      <alignment horizontal="center"/>
    </xf>
    <xf numFmtId="0" fontId="6" fillId="5" borderId="1" xfId="0" applyFont="1" applyFill="1" applyBorder="1" applyAlignment="1">
      <alignment horizontal="center" vertical="center"/>
    </xf>
    <xf numFmtId="2" fontId="6" fillId="0" borderId="1" xfId="0" applyNumberFormat="1" applyFont="1" applyBorder="1" applyAlignment="1">
      <alignment horizontal="right" vertical="center"/>
    </xf>
    <xf numFmtId="2" fontId="6" fillId="0" borderId="0" xfId="0" applyNumberFormat="1" applyFont="1" applyAlignment="1">
      <alignment horizontal="right" vertical="center"/>
    </xf>
    <xf numFmtId="2" fontId="18" fillId="0" borderId="0" xfId="0" applyNumberFormat="1" applyFont="1" applyAlignment="1">
      <alignment horizontal="center" vertical="center"/>
    </xf>
    <xf numFmtId="2" fontId="6" fillId="0" borderId="0" xfId="0" applyNumberFormat="1" applyFont="1"/>
    <xf numFmtId="2" fontId="4" fillId="5" borderId="1" xfId="0" applyNumberFormat="1" applyFont="1" applyFill="1" applyBorder="1"/>
    <xf numFmtId="2" fontId="18" fillId="0" borderId="1" xfId="0" applyNumberFormat="1" applyFont="1" applyBorder="1" applyAlignment="1">
      <alignment horizontal="center" vertical="center"/>
    </xf>
    <xf numFmtId="2" fontId="6" fillId="0" borderId="1" xfId="0" applyNumberFormat="1" applyFont="1" applyBorder="1" applyAlignment="1">
      <alignment horizontal="center"/>
    </xf>
    <xf numFmtId="2" fontId="6" fillId="0" borderId="1" xfId="0" applyNumberFormat="1" applyFont="1" applyBorder="1" applyAlignment="1">
      <alignment horizontal="center" vertical="center"/>
    </xf>
    <xf numFmtId="0" fontId="6" fillId="0" borderId="0" xfId="0" applyFont="1"/>
    <xf numFmtId="0" fontId="1" fillId="0" borderId="13" xfId="2" applyFont="1" applyBorder="1"/>
    <xf numFmtId="0" fontId="18" fillId="0" borderId="12" xfId="2" applyFont="1" applyBorder="1"/>
    <xf numFmtId="2" fontId="6" fillId="0" borderId="12" xfId="2" applyNumberFormat="1" applyFont="1" applyBorder="1"/>
    <xf numFmtId="2" fontId="6" fillId="0" borderId="12" xfId="2" applyNumberFormat="1" applyFont="1" applyBorder="1" applyAlignment="1">
      <alignment horizontal="center"/>
    </xf>
    <xf numFmtId="2" fontId="6" fillId="0" borderId="14" xfId="2" applyNumberFormat="1" applyFont="1" applyBorder="1"/>
    <xf numFmtId="0" fontId="18" fillId="0" borderId="15" xfId="2" applyFont="1" applyBorder="1"/>
    <xf numFmtId="2" fontId="6" fillId="0" borderId="15" xfId="2" applyNumberFormat="1" applyFont="1" applyBorder="1"/>
    <xf numFmtId="2" fontId="6" fillId="0" borderId="5" xfId="2" applyNumberFormat="1" applyFont="1" applyBorder="1"/>
    <xf numFmtId="0" fontId="6" fillId="0" borderId="11" xfId="2" applyFont="1" applyBorder="1"/>
    <xf numFmtId="0" fontId="18" fillId="0" borderId="0" xfId="2" applyFont="1" applyBorder="1"/>
    <xf numFmtId="2" fontId="6" fillId="0" borderId="0" xfId="2" applyNumberFormat="1" applyFont="1" applyBorder="1"/>
    <xf numFmtId="2" fontId="6" fillId="0" borderId="0" xfId="2" applyNumberFormat="1" applyFont="1" applyBorder="1" applyAlignment="1">
      <alignment horizontal="center"/>
    </xf>
    <xf numFmtId="2" fontId="6" fillId="0" borderId="0" xfId="2" applyNumberFormat="1" applyFont="1" applyBorder="1" applyAlignment="1">
      <alignment horizontal="center" vertical="center"/>
    </xf>
    <xf numFmtId="0" fontId="1" fillId="0" borderId="16" xfId="2" applyFont="1" applyBorder="1"/>
    <xf numFmtId="2" fontId="6" fillId="0" borderId="17" xfId="2" applyNumberFormat="1" applyFont="1" applyBorder="1"/>
    <xf numFmtId="0" fontId="6" fillId="0" borderId="10" xfId="2" applyFont="1" applyBorder="1"/>
    <xf numFmtId="0" fontId="1" fillId="0" borderId="11" xfId="2" applyFont="1" applyBorder="1"/>
    <xf numFmtId="0" fontId="1" fillId="0" borderId="18" xfId="2" applyFont="1" applyBorder="1"/>
    <xf numFmtId="0" fontId="6" fillId="0" borderId="6" xfId="2" applyFont="1" applyBorder="1"/>
    <xf numFmtId="0" fontId="19" fillId="0" borderId="0" xfId="2" applyFont="1" applyAlignment="1">
      <alignment horizontal="center"/>
    </xf>
    <xf numFmtId="0" fontId="0" fillId="0" borderId="0" xfId="0" applyProtection="1">
      <protection locked="0"/>
    </xf>
    <xf numFmtId="0" fontId="3" fillId="5" borderId="1" xfId="0" applyFont="1" applyFill="1" applyBorder="1" applyAlignment="1" applyProtection="1">
      <alignment horizontal="center" vertical="center" textRotation="180" wrapText="1"/>
      <protection locked="0"/>
    </xf>
    <xf numFmtId="0" fontId="3" fillId="5" borderId="2" xfId="0" applyFont="1" applyFill="1" applyBorder="1" applyAlignment="1" applyProtection="1">
      <alignment horizontal="center" vertical="center" textRotation="180" wrapText="1"/>
      <protection locked="0"/>
    </xf>
    <xf numFmtId="0" fontId="5" fillId="0" borderId="0" xfId="0" applyFont="1" applyAlignment="1" applyProtection="1">
      <alignment horizontal="center" vertical="center" wrapText="1"/>
      <protection locked="0"/>
    </xf>
    <xf numFmtId="0" fontId="3" fillId="0" borderId="1" xfId="0" applyFont="1" applyBorder="1" applyAlignment="1" applyProtection="1">
      <alignment horizontal="center"/>
      <protection locked="0"/>
    </xf>
    <xf numFmtId="2" fontId="5" fillId="0" borderId="1" xfId="0" applyNumberFormat="1" applyFont="1" applyFill="1" applyBorder="1" applyAlignment="1" applyProtection="1">
      <alignment horizontal="center"/>
      <protection locked="0"/>
    </xf>
    <xf numFmtId="0" fontId="2" fillId="0" borderId="1" xfId="0" applyFont="1" applyFill="1" applyBorder="1" applyAlignment="1" applyProtection="1">
      <alignment horizontal="center"/>
      <protection locked="0"/>
    </xf>
    <xf numFmtId="0" fontId="0" fillId="0" borderId="0" xfId="0" applyFill="1" applyProtection="1">
      <protection locked="0"/>
    </xf>
    <xf numFmtId="0" fontId="2" fillId="0" borderId="0" xfId="0" applyFont="1" applyFill="1" applyProtection="1">
      <protection locked="0"/>
    </xf>
    <xf numFmtId="0" fontId="6" fillId="0" borderId="0" xfId="2" applyFont="1" applyBorder="1" applyAlignment="1">
      <alignment horizontal="center"/>
    </xf>
    <xf numFmtId="0" fontId="6" fillId="0" borderId="0" xfId="2" applyFont="1" applyBorder="1" applyAlignment="1">
      <alignment horizontal="center" readingOrder="2"/>
    </xf>
    <xf numFmtId="2" fontId="6" fillId="0" borderId="0" xfId="0" applyNumberFormat="1" applyFont="1" applyBorder="1" applyAlignment="1">
      <alignment horizontal="right" vertical="center"/>
    </xf>
    <xf numFmtId="0" fontId="3" fillId="0" borderId="1" xfId="0" applyFont="1" applyBorder="1" applyAlignment="1" applyProtection="1">
      <alignment horizontal="right"/>
      <protection locked="0"/>
    </xf>
    <xf numFmtId="2" fontId="5" fillId="9" borderId="1" xfId="1" applyNumberFormat="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14" fillId="6" borderId="0" xfId="0" applyFont="1" applyFill="1" applyAlignment="1">
      <alignment horizontal="center" vertical="center"/>
    </xf>
    <xf numFmtId="0" fontId="0" fillId="6" borderId="0" xfId="0" applyFont="1" applyFill="1"/>
    <xf numFmtId="0" fontId="14" fillId="6" borderId="0" xfId="0" applyFont="1" applyFill="1"/>
    <xf numFmtId="0" fontId="20" fillId="8" borderId="0" xfId="0" applyFont="1" applyFill="1"/>
    <xf numFmtId="0" fontId="21" fillId="8" borderId="0" xfId="0" applyFont="1" applyFill="1"/>
    <xf numFmtId="0" fontId="21" fillId="0" borderId="0" xfId="0" applyFont="1"/>
    <xf numFmtId="2" fontId="5" fillId="9" borderId="1" xfId="1" applyNumberFormat="1" applyFont="1" applyFill="1" applyBorder="1" applyAlignment="1" applyProtection="1">
      <alignment horizontal="center" vertical="center"/>
      <protection locked="0"/>
    </xf>
    <xf numFmtId="0" fontId="6" fillId="5" borderId="11" xfId="0" applyFont="1" applyFill="1" applyBorder="1" applyAlignment="1"/>
    <xf numFmtId="0" fontId="6" fillId="0" borderId="13" xfId="0" applyFont="1" applyBorder="1"/>
    <xf numFmtId="0" fontId="6" fillId="0" borderId="14" xfId="0" applyFont="1" applyBorder="1"/>
    <xf numFmtId="0" fontId="6" fillId="0" borderId="2" xfId="0" applyFont="1" applyBorder="1"/>
    <xf numFmtId="0" fontId="6" fillId="0" borderId="3" xfId="0" applyFont="1" applyBorder="1"/>
    <xf numFmtId="0" fontId="6" fillId="0" borderId="0" xfId="0" applyFont="1" applyBorder="1"/>
    <xf numFmtId="0" fontId="6" fillId="0" borderId="1" xfId="0" applyFont="1" applyBorder="1"/>
    <xf numFmtId="0" fontId="18" fillId="0" borderId="0" xfId="0" applyFont="1" applyBorder="1" applyAlignment="1">
      <alignment horizontal="center"/>
    </xf>
    <xf numFmtId="0" fontId="18" fillId="0" borderId="0" xfId="0" applyFont="1"/>
    <xf numFmtId="2" fontId="18" fillId="0" borderId="1" xfId="0" applyNumberFormat="1" applyFont="1" applyBorder="1" applyAlignment="1">
      <alignment horizontal="center"/>
    </xf>
    <xf numFmtId="2" fontId="18" fillId="0" borderId="0" xfId="0" applyNumberFormat="1" applyFont="1" applyBorder="1" applyAlignment="1">
      <alignment horizontal="center"/>
    </xf>
    <xf numFmtId="0" fontId="6" fillId="5" borderId="1" xfId="0" applyFont="1" applyFill="1" applyBorder="1" applyAlignment="1">
      <alignment horizontal="right" vertical="center"/>
    </xf>
    <xf numFmtId="2" fontId="6" fillId="0" borderId="1" xfId="0" applyNumberFormat="1" applyFont="1" applyBorder="1"/>
    <xf numFmtId="2" fontId="0" fillId="0" borderId="1" xfId="0" applyNumberFormat="1" applyBorder="1" applyAlignment="1">
      <alignment horizontal="center"/>
    </xf>
    <xf numFmtId="2" fontId="5" fillId="0" borderId="1" xfId="1" applyNumberFormat="1" applyFont="1" applyFill="1" applyBorder="1" applyAlignment="1" applyProtection="1">
      <alignment horizontal="center" vertical="center"/>
      <protection locked="0"/>
    </xf>
    <xf numFmtId="0" fontId="0" fillId="0" borderId="1" xfId="0" applyBorder="1"/>
    <xf numFmtId="0" fontId="19" fillId="0" borderId="0" xfId="0" applyFont="1" applyAlignment="1"/>
    <xf numFmtId="0" fontId="2" fillId="0" borderId="1" xfId="0" applyFont="1" applyBorder="1" applyProtection="1">
      <protection locked="0"/>
    </xf>
    <xf numFmtId="0" fontId="2" fillId="0" borderId="1" xfId="0" applyFont="1" applyBorder="1" applyAlignment="1" applyProtection="1">
      <alignment horizontal="center" wrapText="1"/>
      <protection locked="0"/>
    </xf>
    <xf numFmtId="0" fontId="2" fillId="0" borderId="1" xfId="0" applyFont="1" applyBorder="1" applyAlignment="1" applyProtection="1">
      <alignment horizontal="center"/>
      <protection locked="0"/>
    </xf>
    <xf numFmtId="0" fontId="22" fillId="0" borderId="0" xfId="0" applyFont="1" applyProtection="1">
      <protection locked="0"/>
    </xf>
    <xf numFmtId="0" fontId="2" fillId="0" borderId="2" xfId="1" applyFont="1" applyFill="1" applyBorder="1" applyAlignment="1" applyProtection="1">
      <protection locked="0"/>
    </xf>
    <xf numFmtId="0" fontId="2" fillId="0" borderId="1" xfId="1" applyFont="1" applyFill="1" applyBorder="1" applyAlignment="1" applyProtection="1">
      <alignment horizontal="center" vertical="center"/>
      <protection locked="0"/>
    </xf>
    <xf numFmtId="0" fontId="2" fillId="0" borderId="1" xfId="1" applyFont="1" applyFill="1" applyBorder="1" applyAlignment="1" applyProtection="1">
      <alignment horizontal="center"/>
      <protection locked="0"/>
    </xf>
    <xf numFmtId="0" fontId="12" fillId="0" borderId="0" xfId="0" applyFont="1" applyAlignment="1"/>
    <xf numFmtId="0" fontId="0" fillId="6" borderId="8" xfId="0" applyFill="1" applyBorder="1" applyProtection="1"/>
    <xf numFmtId="0" fontId="0" fillId="7" borderId="8" xfId="0" applyFill="1" applyBorder="1" applyProtection="1"/>
    <xf numFmtId="2" fontId="2" fillId="8" borderId="23" xfId="0" applyNumberFormat="1" applyFont="1" applyFill="1" applyBorder="1" applyAlignment="1" applyProtection="1">
      <alignment horizontal="center" vertical="center"/>
    </xf>
    <xf numFmtId="0" fontId="23" fillId="0" borderId="0" xfId="3"/>
    <xf numFmtId="0" fontId="2" fillId="0" borderId="0" xfId="3" applyFont="1"/>
    <xf numFmtId="0" fontId="2" fillId="8" borderId="0" xfId="3" applyFont="1" applyFill="1" applyAlignment="1">
      <alignment horizontal="center"/>
    </xf>
    <xf numFmtId="0" fontId="4" fillId="0" borderId="0" xfId="3" applyFont="1"/>
    <xf numFmtId="0" fontId="24" fillId="0" borderId="0" xfId="3" applyFont="1" applyAlignment="1">
      <alignment horizontal="center"/>
    </xf>
    <xf numFmtId="0" fontId="1" fillId="0" borderId="0" xfId="3" applyFont="1" applyAlignment="1">
      <alignment horizontal="left" vertical="center"/>
    </xf>
    <xf numFmtId="2" fontId="2" fillId="0" borderId="0" xfId="3" applyNumberFormat="1" applyFont="1" applyAlignment="1">
      <alignment horizontal="left" vertical="center"/>
    </xf>
    <xf numFmtId="2" fontId="2" fillId="0" borderId="0" xfId="3" applyNumberFormat="1" applyFont="1" applyAlignment="1">
      <alignment horizontal="center"/>
    </xf>
    <xf numFmtId="2" fontId="2" fillId="0" borderId="0" xfId="3" applyNumberFormat="1" applyFont="1" applyAlignment="1">
      <alignment horizontal="left"/>
    </xf>
    <xf numFmtId="0" fontId="5" fillId="0" borderId="0" xfId="3" applyFont="1"/>
    <xf numFmtId="0" fontId="14" fillId="0" borderId="0" xfId="0" applyFont="1"/>
    <xf numFmtId="2" fontId="5" fillId="9" borderId="1" xfId="1" applyNumberFormat="1" applyFont="1" applyFill="1" applyBorder="1" applyAlignment="1" applyProtection="1">
      <alignment horizontal="center"/>
      <protection locked="0"/>
    </xf>
    <xf numFmtId="1" fontId="5" fillId="0" borderId="1" xfId="1" applyNumberFormat="1" applyFont="1" applyBorder="1" applyAlignment="1" applyProtection="1">
      <alignment horizontal="center"/>
      <protection locked="0"/>
    </xf>
    <xf numFmtId="1" fontId="5" fillId="0" borderId="1" xfId="1" applyNumberFormat="1" applyFont="1" applyBorder="1" applyAlignment="1" applyProtection="1">
      <alignment horizontal="center" vertical="center"/>
      <protection locked="0"/>
    </xf>
    <xf numFmtId="0" fontId="28" fillId="8" borderId="0" xfId="0" applyFont="1" applyFill="1"/>
    <xf numFmtId="0" fontId="28" fillId="0" borderId="0" xfId="0" applyFont="1"/>
    <xf numFmtId="0" fontId="22" fillId="0" borderId="0" xfId="0" applyFont="1"/>
    <xf numFmtId="0" fontId="29" fillId="0" borderId="0" xfId="0" applyFont="1" applyProtection="1"/>
    <xf numFmtId="0" fontId="31" fillId="0" borderId="0" xfId="4" applyFont="1"/>
    <xf numFmtId="0" fontId="31" fillId="0" borderId="0" xfId="4" applyFont="1" applyProtection="1"/>
    <xf numFmtId="0" fontId="30" fillId="0" borderId="30" xfId="4" applyFont="1" applyBorder="1" applyAlignment="1">
      <alignment horizontal="center"/>
    </xf>
    <xf numFmtId="0" fontId="30" fillId="0" borderId="31" xfId="4" applyFont="1" applyBorder="1" applyAlignment="1">
      <alignment horizontal="center"/>
    </xf>
    <xf numFmtId="0" fontId="29" fillId="0" borderId="26" xfId="0" applyFont="1" applyBorder="1" applyAlignment="1">
      <alignment horizontal="center"/>
    </xf>
    <xf numFmtId="0" fontId="29" fillId="0" borderId="27" xfId="0" applyFont="1" applyBorder="1" applyAlignment="1">
      <alignment horizontal="center"/>
    </xf>
    <xf numFmtId="0" fontId="29" fillId="0" borderId="28" xfId="0" applyFont="1" applyBorder="1" applyAlignment="1">
      <alignment horizontal="center"/>
    </xf>
    <xf numFmtId="0" fontId="29" fillId="0" borderId="29" xfId="0" applyFont="1" applyBorder="1" applyAlignment="1">
      <alignment horizontal="center"/>
    </xf>
    <xf numFmtId="0" fontId="2" fillId="0" borderId="19" xfId="0" applyFont="1" applyBorder="1" applyAlignment="1" applyProtection="1">
      <alignment horizontal="center"/>
    </xf>
    <xf numFmtId="0" fontId="2" fillId="0" borderId="20" xfId="0" applyFont="1" applyBorder="1" applyAlignment="1" applyProtection="1">
      <alignment horizontal="center"/>
    </xf>
    <xf numFmtId="0" fontId="2" fillId="0" borderId="21" xfId="0" applyFont="1" applyBorder="1" applyAlignment="1" applyProtection="1">
      <alignment horizontal="center"/>
    </xf>
    <xf numFmtId="0" fontId="2" fillId="0" borderId="2" xfId="0" applyFont="1" applyBorder="1" applyAlignment="1" applyProtection="1">
      <alignment horizontal="center"/>
    </xf>
    <xf numFmtId="0" fontId="2" fillId="0" borderId="22" xfId="0" applyFont="1" applyBorder="1" applyAlignment="1" applyProtection="1">
      <alignment horizontal="center"/>
    </xf>
    <xf numFmtId="0" fontId="2" fillId="0" borderId="24" xfId="0" applyFont="1" applyBorder="1" applyAlignment="1" applyProtection="1">
      <alignment horizontal="center"/>
    </xf>
    <xf numFmtId="0" fontId="2" fillId="0" borderId="25" xfId="0" applyFont="1" applyBorder="1" applyAlignment="1" applyProtection="1">
      <alignment horizontal="center"/>
    </xf>
    <xf numFmtId="0" fontId="1" fillId="3" borderId="2"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1" fillId="5" borderId="2" xfId="0" applyFont="1" applyFill="1" applyBorder="1" applyAlignment="1" applyProtection="1">
      <alignment horizontal="center" vertical="center" readingOrder="2"/>
    </xf>
    <xf numFmtId="0" fontId="1" fillId="5" borderId="4" xfId="0" applyFont="1" applyFill="1" applyBorder="1" applyAlignment="1" applyProtection="1">
      <alignment horizontal="center" vertical="center" readingOrder="2"/>
    </xf>
    <xf numFmtId="0" fontId="1" fillId="5" borderId="3" xfId="0" applyFont="1" applyFill="1" applyBorder="1" applyAlignment="1" applyProtection="1">
      <alignment horizontal="center" vertical="center" readingOrder="2"/>
    </xf>
    <xf numFmtId="0" fontId="1" fillId="5" borderId="2" xfId="0" applyFont="1" applyFill="1" applyBorder="1" applyAlignment="1" applyProtection="1">
      <alignment horizontal="center" vertical="center"/>
    </xf>
    <xf numFmtId="0" fontId="1" fillId="5" borderId="3" xfId="0" applyFont="1" applyFill="1" applyBorder="1" applyAlignment="1" applyProtection="1">
      <alignment horizontal="center" vertical="center"/>
    </xf>
    <xf numFmtId="0" fontId="1" fillId="3" borderId="2" xfId="0" applyFont="1" applyFill="1" applyBorder="1" applyAlignment="1" applyProtection="1">
      <alignment horizontal="center" vertical="center" readingOrder="2"/>
      <protection locked="0"/>
    </xf>
    <xf numFmtId="0" fontId="1" fillId="3" borderId="4" xfId="0" applyFont="1" applyFill="1" applyBorder="1" applyAlignment="1" applyProtection="1">
      <alignment horizontal="center" vertical="center" readingOrder="2"/>
      <protection locked="0"/>
    </xf>
    <xf numFmtId="0" fontId="1" fillId="3" borderId="3" xfId="0" applyFont="1" applyFill="1" applyBorder="1" applyAlignment="1" applyProtection="1">
      <alignment horizontal="center" vertical="center" readingOrder="2"/>
      <protection locked="0"/>
    </xf>
    <xf numFmtId="0" fontId="2" fillId="2" borderId="2" xfId="1" applyFont="1" applyFill="1" applyBorder="1" applyAlignment="1" applyProtection="1">
      <protection locked="0"/>
    </xf>
    <xf numFmtId="0" fontId="2" fillId="2" borderId="4" xfId="1" applyFont="1" applyFill="1" applyBorder="1" applyAlignment="1" applyProtection="1">
      <protection locked="0"/>
    </xf>
    <xf numFmtId="0" fontId="2" fillId="2" borderId="3" xfId="1" applyFont="1" applyFill="1" applyBorder="1" applyAlignment="1" applyProtection="1">
      <protection locked="0"/>
    </xf>
    <xf numFmtId="0" fontId="2" fillId="2" borderId="1" xfId="1" applyFont="1" applyFill="1" applyBorder="1" applyAlignment="1" applyProtection="1">
      <alignment horizontal="right"/>
      <protection locked="0"/>
    </xf>
    <xf numFmtId="0" fontId="2" fillId="5" borderId="2" xfId="1" applyFont="1" applyFill="1" applyBorder="1" applyAlignment="1" applyProtection="1">
      <alignment horizontal="center"/>
      <protection locked="0"/>
    </xf>
    <xf numFmtId="0" fontId="2" fillId="5" borderId="3" xfId="1" applyFont="1" applyFill="1" applyBorder="1" applyAlignment="1" applyProtection="1">
      <alignment horizontal="center"/>
      <protection locked="0"/>
    </xf>
    <xf numFmtId="0" fontId="2" fillId="5" borderId="4" xfId="1" applyFont="1" applyFill="1" applyBorder="1" applyAlignment="1" applyProtection="1">
      <alignment horizontal="center"/>
      <protection locked="0"/>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3" fillId="10" borderId="1" xfId="1" applyFont="1" applyFill="1" applyBorder="1" applyAlignment="1" applyProtection="1">
      <alignment horizontal="center"/>
      <protection locked="0"/>
    </xf>
    <xf numFmtId="0" fontId="2" fillId="3" borderId="2" xfId="1" applyFont="1" applyFill="1" applyBorder="1" applyAlignment="1" applyProtection="1">
      <alignment horizontal="center"/>
      <protection locked="0"/>
    </xf>
    <xf numFmtId="0" fontId="2" fillId="3" borderId="4" xfId="1" applyFont="1" applyFill="1" applyBorder="1" applyAlignment="1" applyProtection="1">
      <alignment horizontal="center"/>
      <protection locked="0"/>
    </xf>
    <xf numFmtId="0" fontId="2" fillId="3" borderId="3" xfId="1" applyFont="1" applyFill="1" applyBorder="1" applyAlignment="1" applyProtection="1">
      <alignment horizontal="center"/>
      <protection locked="0"/>
    </xf>
    <xf numFmtId="0" fontId="2" fillId="0" borderId="1" xfId="1" applyFont="1" applyBorder="1" applyAlignment="1" applyProtection="1">
      <alignment horizontal="right"/>
      <protection locked="0"/>
    </xf>
    <xf numFmtId="0" fontId="3" fillId="3" borderId="2" xfId="1" applyFont="1" applyFill="1" applyBorder="1" applyAlignment="1" applyProtection="1">
      <alignment horizontal="center"/>
      <protection locked="0"/>
    </xf>
    <xf numFmtId="0" fontId="3" fillId="3" borderId="4" xfId="1" applyFont="1" applyFill="1" applyBorder="1" applyAlignment="1" applyProtection="1">
      <alignment horizontal="center"/>
      <protection locked="0"/>
    </xf>
    <xf numFmtId="0" fontId="3" fillId="3" borderId="3" xfId="1" applyFont="1" applyFill="1" applyBorder="1" applyAlignment="1" applyProtection="1">
      <alignment horizontal="center"/>
      <protection locked="0"/>
    </xf>
    <xf numFmtId="0" fontId="3" fillId="5" borderId="2" xfId="1" applyFont="1" applyFill="1" applyBorder="1" applyAlignment="1" applyProtection="1">
      <alignment horizontal="center"/>
      <protection locked="0"/>
    </xf>
    <xf numFmtId="0" fontId="3" fillId="5" borderId="3" xfId="1" applyFont="1" applyFill="1" applyBorder="1" applyAlignment="1" applyProtection="1">
      <alignment horizontal="center"/>
      <protection locked="0"/>
    </xf>
    <xf numFmtId="0" fontId="3" fillId="3" borderId="1" xfId="1" applyFont="1" applyFill="1" applyBorder="1" applyAlignment="1" applyProtection="1">
      <alignment horizontal="center"/>
      <protection locked="0"/>
    </xf>
    <xf numFmtId="0" fontId="3" fillId="8" borderId="1" xfId="1" applyFont="1" applyFill="1" applyBorder="1" applyAlignment="1" applyProtection="1">
      <alignment horizontal="center"/>
      <protection locked="0"/>
    </xf>
    <xf numFmtId="0" fontId="3" fillId="9" borderId="1" xfId="1" applyFont="1" applyFill="1" applyBorder="1" applyAlignment="1" applyProtection="1">
      <alignment horizontal="center"/>
      <protection locked="0"/>
    </xf>
    <xf numFmtId="0" fontId="3" fillId="10" borderId="2" xfId="1" applyFont="1" applyFill="1" applyBorder="1" applyAlignment="1" applyProtection="1">
      <alignment horizontal="center"/>
      <protection locked="0"/>
    </xf>
    <xf numFmtId="0" fontId="3" fillId="10" borderId="4" xfId="1" applyFont="1" applyFill="1" applyBorder="1" applyAlignment="1" applyProtection="1">
      <alignment horizontal="center"/>
      <protection locked="0"/>
    </xf>
    <xf numFmtId="0" fontId="3" fillId="10" borderId="3" xfId="1" applyFont="1" applyFill="1" applyBorder="1" applyAlignment="1" applyProtection="1">
      <alignment horizontal="center"/>
      <protection locked="0"/>
    </xf>
    <xf numFmtId="0" fontId="2" fillId="5" borderId="1" xfId="1" applyFont="1" applyFill="1" applyBorder="1" applyAlignment="1" applyProtection="1">
      <alignment horizontal="center" vertical="center" textRotation="180"/>
      <protection locked="0"/>
    </xf>
    <xf numFmtId="0" fontId="2" fillId="2" borderId="2" xfId="1" applyFont="1" applyFill="1" applyBorder="1" applyAlignment="1" applyProtection="1">
      <alignment horizontal="right"/>
      <protection locked="0"/>
    </xf>
    <xf numFmtId="0" fontId="2" fillId="2" borderId="3" xfId="1" applyFont="1" applyFill="1" applyBorder="1" applyAlignment="1" applyProtection="1">
      <alignment horizontal="right"/>
      <protection locked="0"/>
    </xf>
    <xf numFmtId="0" fontId="2" fillId="2" borderId="4" xfId="1" applyFont="1" applyFill="1" applyBorder="1" applyAlignment="1" applyProtection="1">
      <alignment horizontal="right" vertical="center" wrapText="1"/>
      <protection locked="0"/>
    </xf>
    <xf numFmtId="0" fontId="2" fillId="2" borderId="3" xfId="1" applyFont="1" applyFill="1" applyBorder="1" applyAlignment="1" applyProtection="1">
      <alignment horizontal="right" vertical="center" wrapText="1"/>
      <protection locked="0"/>
    </xf>
    <xf numFmtId="0" fontId="12" fillId="0" borderId="0" xfId="1" applyFont="1" applyBorder="1" applyAlignment="1" applyProtection="1">
      <alignment horizontal="center"/>
      <protection locked="0"/>
    </xf>
    <xf numFmtId="0" fontId="2" fillId="8" borderId="2" xfId="1" applyFont="1" applyFill="1" applyBorder="1" applyAlignment="1" applyProtection="1">
      <alignment horizontal="center"/>
      <protection locked="0"/>
    </xf>
    <xf numFmtId="0" fontId="2" fillId="8" borderId="4" xfId="1" applyFont="1" applyFill="1" applyBorder="1" applyAlignment="1" applyProtection="1">
      <alignment horizontal="center"/>
      <protection locked="0"/>
    </xf>
    <xf numFmtId="0" fontId="2" fillId="8" borderId="3" xfId="1" applyFont="1" applyFill="1" applyBorder="1" applyAlignment="1" applyProtection="1">
      <alignment horizontal="center"/>
      <protection locked="0"/>
    </xf>
    <xf numFmtId="0" fontId="2" fillId="9" borderId="2" xfId="1" applyFont="1" applyFill="1" applyBorder="1" applyAlignment="1" applyProtection="1">
      <alignment horizontal="center"/>
      <protection locked="0"/>
    </xf>
    <xf numFmtId="0" fontId="2" fillId="9" borderId="4" xfId="1" applyFont="1" applyFill="1" applyBorder="1" applyAlignment="1" applyProtection="1">
      <alignment horizontal="center"/>
      <protection locked="0"/>
    </xf>
    <xf numFmtId="0" fontId="2" fillId="9" borderId="3" xfId="1" applyFont="1" applyFill="1" applyBorder="1" applyAlignment="1" applyProtection="1">
      <alignment horizontal="center"/>
      <protection locked="0"/>
    </xf>
    <xf numFmtId="0" fontId="2" fillId="4" borderId="1" xfId="1" applyFont="1" applyFill="1" applyBorder="1" applyAlignment="1" applyProtection="1">
      <alignment horizontal="center"/>
      <protection locked="0"/>
    </xf>
    <xf numFmtId="0" fontId="3" fillId="0" borderId="1" xfId="1" applyFont="1" applyBorder="1" applyAlignment="1" applyProtection="1">
      <alignment horizontal="right"/>
      <protection locked="0"/>
    </xf>
    <xf numFmtId="0" fontId="12" fillId="0" borderId="2" xfId="1" applyFont="1" applyBorder="1" applyAlignment="1" applyProtection="1">
      <alignment horizontal="center"/>
      <protection locked="0"/>
    </xf>
    <xf numFmtId="0" fontId="12" fillId="0" borderId="4" xfId="1" applyFont="1" applyBorder="1" applyAlignment="1" applyProtection="1">
      <alignment horizontal="center"/>
      <protection locked="0"/>
    </xf>
    <xf numFmtId="0" fontId="12" fillId="0" borderId="3" xfId="1" applyFont="1" applyBorder="1" applyAlignment="1" applyProtection="1">
      <alignment horizontal="center"/>
      <protection locked="0"/>
    </xf>
    <xf numFmtId="0" fontId="2" fillId="5" borderId="1" xfId="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3" fillId="5" borderId="1" xfId="1" applyFont="1" applyFill="1" applyBorder="1" applyAlignment="1" applyProtection="1">
      <alignment horizontal="center" vertical="center"/>
      <protection locked="0"/>
    </xf>
    <xf numFmtId="0" fontId="11" fillId="0" borderId="12" xfId="1" applyFont="1" applyBorder="1" applyAlignment="1" applyProtection="1">
      <alignment horizontal="center"/>
      <protection locked="0"/>
    </xf>
    <xf numFmtId="0" fontId="11" fillId="0" borderId="0" xfId="1" applyFont="1" applyBorder="1" applyAlignment="1" applyProtection="1">
      <alignment horizontal="center"/>
      <protection locked="0"/>
    </xf>
    <xf numFmtId="0" fontId="12" fillId="0" borderId="1" xfId="1" applyFont="1" applyBorder="1" applyAlignment="1" applyProtection="1">
      <alignment horizontal="center"/>
      <protection locked="0"/>
    </xf>
    <xf numFmtId="2" fontId="4" fillId="5" borderId="2" xfId="2" applyNumberFormat="1" applyFont="1" applyFill="1" applyBorder="1" applyAlignment="1">
      <alignment horizontal="center"/>
    </xf>
    <xf numFmtId="2" fontId="4" fillId="5" borderId="3" xfId="2" applyNumberFormat="1" applyFont="1" applyFill="1" applyBorder="1" applyAlignment="1">
      <alignment horizontal="center"/>
    </xf>
    <xf numFmtId="0" fontId="18" fillId="0" borderId="16" xfId="2" applyFont="1" applyBorder="1" applyAlignment="1">
      <alignment horizontal="center"/>
    </xf>
    <xf numFmtId="0" fontId="18" fillId="0" borderId="0" xfId="2" applyFont="1" applyBorder="1" applyAlignment="1">
      <alignment horizontal="center"/>
    </xf>
    <xf numFmtId="0" fontId="6" fillId="0" borderId="12" xfId="2" applyFont="1" applyBorder="1" applyAlignment="1">
      <alignment horizontal="center"/>
    </xf>
    <xf numFmtId="0" fontId="6" fillId="0" borderId="14" xfId="2" applyFont="1" applyBorder="1" applyAlignment="1">
      <alignment horizontal="center"/>
    </xf>
    <xf numFmtId="0" fontId="6" fillId="0" borderId="12" xfId="2" applyFont="1" applyBorder="1" applyAlignment="1">
      <alignment horizontal="center" readingOrder="2"/>
    </xf>
    <xf numFmtId="0" fontId="6" fillId="0" borderId="14" xfId="2" applyFont="1" applyBorder="1" applyAlignment="1">
      <alignment horizontal="center" readingOrder="2"/>
    </xf>
    <xf numFmtId="0" fontId="6" fillId="0" borderId="2" xfId="2" applyFont="1" applyBorder="1" applyAlignment="1">
      <alignment horizontal="center"/>
    </xf>
    <xf numFmtId="0" fontId="6" fillId="0" borderId="3" xfId="2" applyFont="1" applyBorder="1" applyAlignment="1">
      <alignment horizontal="center"/>
    </xf>
    <xf numFmtId="0" fontId="19" fillId="0" borderId="0" xfId="2" applyFont="1" applyAlignment="1">
      <alignment horizontal="center"/>
    </xf>
    <xf numFmtId="0" fontId="4" fillId="5" borderId="2" xfId="2" applyFont="1" applyFill="1" applyBorder="1" applyAlignment="1">
      <alignment horizontal="center"/>
    </xf>
    <xf numFmtId="0" fontId="4" fillId="5" borderId="3" xfId="2" applyFont="1" applyFill="1" applyBorder="1" applyAlignment="1">
      <alignment horizontal="center"/>
    </xf>
    <xf numFmtId="2" fontId="26" fillId="0" borderId="0" xfId="3" applyNumberFormat="1" applyFont="1" applyAlignment="1">
      <alignment horizontal="center"/>
    </xf>
    <xf numFmtId="2" fontId="2" fillId="0" borderId="0" xfId="3" applyNumberFormat="1" applyFont="1" applyAlignment="1">
      <alignment horizontal="left" vertical="center"/>
    </xf>
    <xf numFmtId="2" fontId="2" fillId="0" borderId="0" xfId="3" applyNumberFormat="1" applyFont="1" applyAlignment="1">
      <alignment horizontal="center" vertical="center"/>
    </xf>
    <xf numFmtId="2" fontId="11" fillId="0" borderId="0" xfId="3" applyNumberFormat="1" applyFont="1" applyAlignment="1">
      <alignment horizontal="center" vertical="center"/>
    </xf>
    <xf numFmtId="2" fontId="25" fillId="0" borderId="0" xfId="3" applyNumberFormat="1" applyFont="1" applyAlignment="1">
      <alignment horizontal="center"/>
    </xf>
    <xf numFmtId="0" fontId="3" fillId="5" borderId="1" xfId="1" applyFont="1" applyFill="1" applyBorder="1" applyAlignment="1" applyProtection="1">
      <alignment horizontal="center"/>
      <protection locked="0"/>
    </xf>
    <xf numFmtId="0" fontId="2" fillId="3" borderId="1" xfId="1" applyFont="1" applyFill="1" applyBorder="1" applyAlignment="1" applyProtection="1">
      <alignment horizontal="center"/>
      <protection locked="0"/>
    </xf>
    <xf numFmtId="0" fontId="2" fillId="5" borderId="11" xfId="1" applyFont="1" applyFill="1" applyBorder="1" applyAlignment="1" applyProtection="1">
      <alignment horizontal="center"/>
      <protection locked="0"/>
    </xf>
    <xf numFmtId="0" fontId="2" fillId="3" borderId="11" xfId="1" applyFont="1" applyFill="1" applyBorder="1" applyAlignment="1" applyProtection="1">
      <alignment horizontal="center"/>
      <protection locked="0"/>
    </xf>
    <xf numFmtId="0" fontId="11" fillId="0" borderId="2" xfId="1" applyFont="1" applyBorder="1" applyAlignment="1" applyProtection="1">
      <alignment horizontal="center"/>
      <protection locked="0"/>
    </xf>
    <xf numFmtId="0" fontId="11" fillId="0" borderId="4" xfId="1" applyFont="1" applyBorder="1" applyAlignment="1" applyProtection="1">
      <alignment horizontal="center"/>
      <protection locked="0"/>
    </xf>
    <xf numFmtId="0" fontId="11" fillId="0" borderId="3" xfId="1" applyFont="1" applyBorder="1" applyAlignment="1" applyProtection="1">
      <alignment horizontal="center"/>
      <protection locked="0"/>
    </xf>
    <xf numFmtId="0" fontId="2" fillId="8" borderId="1" xfId="0" applyFont="1" applyFill="1" applyBorder="1" applyAlignment="1" applyProtection="1">
      <alignment horizontal="center"/>
      <protection locked="0"/>
    </xf>
    <xf numFmtId="0" fontId="6" fillId="0" borderId="1" xfId="0" applyFont="1" applyBorder="1" applyAlignment="1">
      <alignment horizontal="center"/>
    </xf>
    <xf numFmtId="0" fontId="19" fillId="0" borderId="0" xfId="0" applyFont="1" applyAlignment="1">
      <alignment horizontal="center"/>
    </xf>
    <xf numFmtId="0" fontId="18" fillId="0" borderId="1" xfId="0" applyFont="1" applyBorder="1" applyAlignment="1">
      <alignment horizontal="center"/>
    </xf>
    <xf numFmtId="0" fontId="6" fillId="3" borderId="2"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cellXfs>
  <cellStyles count="5">
    <cellStyle name="Lien hypertexte" xfId="4" builtinId="8"/>
    <cellStyle name="Normal" xfId="0" builtinId="0"/>
    <cellStyle name="Normal 2" xfId="1"/>
    <cellStyle name="Normal 3" xfId="2"/>
    <cellStyle name="Normal 4" xfId="3"/>
  </cellStyles>
  <dxfs count="170">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5"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5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75"/>
      <c:rotY val="0"/>
      <c:rAngAx val="0"/>
      <c:perspective val="0"/>
    </c:view3D>
    <c:floor>
      <c:thickness val="0"/>
    </c:floor>
    <c:sideWall>
      <c:thickness val="0"/>
    </c:sideWall>
    <c:backWall>
      <c:thickness val="0"/>
    </c:backWall>
    <c:plotArea>
      <c:layout>
        <c:manualLayout>
          <c:layoutTarget val="inner"/>
          <c:xMode val="edge"/>
          <c:yMode val="edge"/>
          <c:x val="9.8684077533786538E-2"/>
          <c:y val="8.0517840675321001E-2"/>
          <c:w val="0.72375101362092187"/>
          <c:h val="0.77590125558629497"/>
        </c:manualLayout>
      </c:layout>
      <c:pie3DChart>
        <c:varyColors val="1"/>
        <c:ser>
          <c:idx val="0"/>
          <c:order val="0"/>
          <c:explosion val="4"/>
          <c:dPt>
            <c:idx val="0"/>
            <c:bubble3D val="0"/>
            <c:extLst>
              <c:ext xmlns:c16="http://schemas.microsoft.com/office/drawing/2014/chart" uri="{C3380CC4-5D6E-409C-BE32-E72D297353CC}">
                <c16:uniqueId val="{00000000-72E4-449E-A7AA-D9CBA5224553}"/>
              </c:ext>
            </c:extLst>
          </c:dPt>
          <c:dPt>
            <c:idx val="1"/>
            <c:bubble3D val="0"/>
            <c:extLst>
              <c:ext xmlns:c16="http://schemas.microsoft.com/office/drawing/2014/chart" uri="{C3380CC4-5D6E-409C-BE32-E72D297353CC}">
                <c16:uniqueId val="{00000001-72E4-449E-A7AA-D9CBA5224553}"/>
              </c:ext>
            </c:extLst>
          </c:dPt>
          <c:dLbls>
            <c:spPr>
              <a:noFill/>
              <a:ln w="25400">
                <a:noFill/>
              </a:ln>
            </c:spPr>
            <c:txPr>
              <a:bodyPr/>
              <a:lstStyle/>
              <a:p>
                <a:pPr>
                  <a:defRPr sz="1600" b="1"/>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المدخلات!$I$8:$J$8</c:f>
              <c:strCache>
                <c:ptCount val="2"/>
                <c:pt idx="0">
                  <c:v>ذكر</c:v>
                </c:pt>
                <c:pt idx="1">
                  <c:v>أنثى</c:v>
                </c:pt>
              </c:strCache>
            </c:strRef>
          </c:cat>
          <c:val>
            <c:numRef>
              <c:f>المدخلات!$I$9:$J$9</c:f>
              <c:numCache>
                <c:formatCode>General</c:formatCode>
                <c:ptCount val="2"/>
                <c:pt idx="0">
                  <c:v>0</c:v>
                </c:pt>
                <c:pt idx="1">
                  <c:v>0</c:v>
                </c:pt>
              </c:numCache>
            </c:numRef>
          </c:val>
          <c:extLst>
            <c:ext xmlns:c16="http://schemas.microsoft.com/office/drawing/2014/chart" uri="{C3380CC4-5D6E-409C-BE32-E72D297353CC}">
              <c16:uniqueId val="{00000002-72E4-449E-A7AA-D9CBA5224553}"/>
            </c:ext>
          </c:extLst>
        </c:ser>
        <c:dLbls>
          <c:showLegendKey val="0"/>
          <c:showVal val="0"/>
          <c:showCatName val="0"/>
          <c:showSerName val="0"/>
          <c:showPercent val="0"/>
          <c:showBubbleSize val="0"/>
          <c:showLeaderLines val="1"/>
        </c:dLbls>
      </c:pie3DChart>
      <c:spPr>
        <a:noFill/>
        <a:ln w="25400">
          <a:noFill/>
        </a:ln>
      </c:spPr>
    </c:plotArea>
    <c:legend>
      <c:legendPos val="r"/>
      <c:overlay val="0"/>
    </c:legend>
    <c:plotVisOnly val="1"/>
    <c:dispBlanksAs val="zero"/>
    <c:showDLblsOverMax val="0"/>
  </c:chart>
  <c:printSettings>
    <c:headerFooter/>
    <c:pageMargins b="0.75" l="0.7" r="0.7" t="0.75" header="0.3" footer="0.3"/>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ثلاثي1!$P$168</c:f>
              <c:strCache>
                <c:ptCount val="1"/>
                <c:pt idx="0">
                  <c:v>ذكور</c:v>
                </c:pt>
              </c:strCache>
            </c:strRef>
          </c:tx>
          <c:dPt>
            <c:idx val="0"/>
            <c:bubble3D val="0"/>
            <c:explosion val="12"/>
            <c:extLst>
              <c:ext xmlns:c16="http://schemas.microsoft.com/office/drawing/2014/chart" uri="{C3380CC4-5D6E-409C-BE32-E72D297353CC}">
                <c16:uniqueId val="{00000000-AFA3-4E3A-BD93-E98599EEAAD3}"/>
              </c:ext>
            </c:extLst>
          </c:dPt>
          <c:dPt>
            <c:idx val="1"/>
            <c:bubble3D val="0"/>
            <c:extLst>
              <c:ext xmlns:c16="http://schemas.microsoft.com/office/drawing/2014/chart" uri="{C3380CC4-5D6E-409C-BE32-E72D297353CC}">
                <c16:uniqueId val="{00000001-AFA3-4E3A-BD93-E98599EEAAD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ثلاثي1!$Q$166:$R$166</c:f>
              <c:strCache>
                <c:ptCount val="2"/>
                <c:pt idx="0">
                  <c:v>أقل من 10</c:v>
                </c:pt>
                <c:pt idx="1">
                  <c:v>&gt;=10</c:v>
                </c:pt>
              </c:strCache>
            </c:strRef>
          </c:cat>
          <c:val>
            <c:numRef>
              <c:f>ثلاثي1!$Q$168:$R$168</c:f>
              <c:numCache>
                <c:formatCode>General</c:formatCode>
                <c:ptCount val="2"/>
                <c:pt idx="0">
                  <c:v>0</c:v>
                </c:pt>
                <c:pt idx="1">
                  <c:v>0</c:v>
                </c:pt>
              </c:numCache>
            </c:numRef>
          </c:val>
          <c:extLst>
            <c:ext xmlns:c16="http://schemas.microsoft.com/office/drawing/2014/chart" uri="{C3380CC4-5D6E-409C-BE32-E72D297353CC}">
              <c16:uniqueId val="{00000002-AFA3-4E3A-BD93-E98599EEAAD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ثلاثي1!$C$169</c:f>
              <c:strCache>
                <c:ptCount val="1"/>
                <c:pt idx="0">
                  <c:v>مجموع</c:v>
                </c:pt>
              </c:strCache>
            </c:strRef>
          </c:tx>
          <c:dPt>
            <c:idx val="0"/>
            <c:bubble3D val="0"/>
            <c:explosion val="10"/>
            <c:extLst>
              <c:ext xmlns:c16="http://schemas.microsoft.com/office/drawing/2014/chart" uri="{C3380CC4-5D6E-409C-BE32-E72D297353CC}">
                <c16:uniqueId val="{00000000-EB8D-47B3-B294-5E901A307CA4}"/>
              </c:ext>
            </c:extLst>
          </c:dPt>
          <c:dPt>
            <c:idx val="1"/>
            <c:bubble3D val="0"/>
            <c:extLst>
              <c:ext xmlns:c16="http://schemas.microsoft.com/office/drawing/2014/chart" uri="{C3380CC4-5D6E-409C-BE32-E72D297353CC}">
                <c16:uniqueId val="{00000001-EB8D-47B3-B294-5E901A307CA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ثلاثي1!$D$166:$E$166</c:f>
              <c:strCache>
                <c:ptCount val="2"/>
                <c:pt idx="0">
                  <c:v>أقل من 10</c:v>
                </c:pt>
                <c:pt idx="1">
                  <c:v>&gt;=10</c:v>
                </c:pt>
              </c:strCache>
            </c:strRef>
          </c:cat>
          <c:val>
            <c:numRef>
              <c:f>ثلاثي1!$D$169:$E$169</c:f>
              <c:numCache>
                <c:formatCode>General</c:formatCode>
                <c:ptCount val="2"/>
                <c:pt idx="0">
                  <c:v>0</c:v>
                </c:pt>
                <c:pt idx="1">
                  <c:v>0</c:v>
                </c:pt>
              </c:numCache>
            </c:numRef>
          </c:val>
          <c:extLst>
            <c:ext xmlns:c16="http://schemas.microsoft.com/office/drawing/2014/chart" uri="{C3380CC4-5D6E-409C-BE32-E72D297353CC}">
              <c16:uniqueId val="{00000002-EB8D-47B3-B294-5E901A307CA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ثلاثي1!$H$169</c:f>
              <c:strCache>
                <c:ptCount val="1"/>
                <c:pt idx="0">
                  <c:v>مجموع</c:v>
                </c:pt>
              </c:strCache>
            </c:strRef>
          </c:tx>
          <c:dPt>
            <c:idx val="0"/>
            <c:bubble3D val="0"/>
            <c:explosion val="11"/>
            <c:extLst>
              <c:ext xmlns:c16="http://schemas.microsoft.com/office/drawing/2014/chart" uri="{C3380CC4-5D6E-409C-BE32-E72D297353CC}">
                <c16:uniqueId val="{00000000-6E7C-44D7-8C58-A20F81E4A6DB}"/>
              </c:ext>
            </c:extLst>
          </c:dPt>
          <c:dPt>
            <c:idx val="1"/>
            <c:bubble3D val="0"/>
            <c:extLst>
              <c:ext xmlns:c16="http://schemas.microsoft.com/office/drawing/2014/chart" uri="{C3380CC4-5D6E-409C-BE32-E72D297353CC}">
                <c16:uniqueId val="{00000001-6E7C-44D7-8C58-A20F81E4A6DB}"/>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ثلاثي1!$I$166:$J$166</c:f>
              <c:strCache>
                <c:ptCount val="2"/>
                <c:pt idx="0">
                  <c:v>أقل من 10</c:v>
                </c:pt>
                <c:pt idx="1">
                  <c:v>&gt;=10</c:v>
                </c:pt>
              </c:strCache>
            </c:strRef>
          </c:cat>
          <c:val>
            <c:numRef>
              <c:f>ثلاثي1!$I$169:$J$169</c:f>
              <c:numCache>
                <c:formatCode>General</c:formatCode>
                <c:ptCount val="2"/>
                <c:pt idx="0">
                  <c:v>0</c:v>
                </c:pt>
                <c:pt idx="1">
                  <c:v>0</c:v>
                </c:pt>
              </c:numCache>
            </c:numRef>
          </c:val>
          <c:extLst>
            <c:ext xmlns:c16="http://schemas.microsoft.com/office/drawing/2014/chart" uri="{C3380CC4-5D6E-409C-BE32-E72D297353CC}">
              <c16:uniqueId val="{00000002-6E7C-44D7-8C58-A20F81E4A6D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ثلاثي1!$P$169</c:f>
              <c:strCache>
                <c:ptCount val="1"/>
                <c:pt idx="0">
                  <c:v>مجموع</c:v>
                </c:pt>
              </c:strCache>
            </c:strRef>
          </c:tx>
          <c:dPt>
            <c:idx val="0"/>
            <c:bubble3D val="0"/>
            <c:explosion val="13"/>
            <c:extLst>
              <c:ext xmlns:c16="http://schemas.microsoft.com/office/drawing/2014/chart" uri="{C3380CC4-5D6E-409C-BE32-E72D297353CC}">
                <c16:uniqueId val="{00000000-167C-4F8C-9109-AC6537EB4C06}"/>
              </c:ext>
            </c:extLst>
          </c:dPt>
          <c:dPt>
            <c:idx val="1"/>
            <c:bubble3D val="0"/>
            <c:extLst>
              <c:ext xmlns:c16="http://schemas.microsoft.com/office/drawing/2014/chart" uri="{C3380CC4-5D6E-409C-BE32-E72D297353CC}">
                <c16:uniqueId val="{00000001-167C-4F8C-9109-AC6537EB4C06}"/>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ثلاثي1!$Q$166:$R$166</c:f>
              <c:strCache>
                <c:ptCount val="2"/>
                <c:pt idx="0">
                  <c:v>أقل من 10</c:v>
                </c:pt>
                <c:pt idx="1">
                  <c:v>&gt;=10</c:v>
                </c:pt>
              </c:strCache>
            </c:strRef>
          </c:cat>
          <c:val>
            <c:numRef>
              <c:f>ثلاثي1!$Q$169:$R$169</c:f>
              <c:numCache>
                <c:formatCode>General</c:formatCode>
                <c:ptCount val="2"/>
                <c:pt idx="0">
                  <c:v>0</c:v>
                </c:pt>
                <c:pt idx="1">
                  <c:v>0</c:v>
                </c:pt>
              </c:numCache>
            </c:numRef>
          </c:val>
          <c:extLst>
            <c:ext xmlns:c16="http://schemas.microsoft.com/office/drawing/2014/chart" uri="{C3380CC4-5D6E-409C-BE32-E72D297353CC}">
              <c16:uniqueId val="{00000002-167C-4F8C-9109-AC6537EB4C0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F830-48AE-A710-A5B579BD79B7}"/>
              </c:ext>
            </c:extLst>
          </c:dPt>
          <c:dPt>
            <c:idx val="1"/>
            <c:bubble3D val="0"/>
            <c:extLst>
              <c:ext xmlns:c16="http://schemas.microsoft.com/office/drawing/2014/chart" uri="{C3380CC4-5D6E-409C-BE32-E72D297353CC}">
                <c16:uniqueId val="{00000001-F830-48AE-A710-A5B579BD79B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ثلاثي1!$B$68:$B$69</c:f>
              <c:strCache>
                <c:ptCount val="2"/>
                <c:pt idx="0">
                  <c:v>التلاميذ الذين لهم معدل أقل من 10</c:v>
                </c:pt>
                <c:pt idx="1">
                  <c:v>التلاميذ الذين لهم معدل يساوي أو يفوق 10</c:v>
                </c:pt>
              </c:strCache>
            </c:strRef>
          </c:cat>
          <c:val>
            <c:numRef>
              <c:f>ثلاثي1!$G$68:$G$69</c:f>
              <c:numCache>
                <c:formatCode>General</c:formatCode>
                <c:ptCount val="2"/>
                <c:pt idx="0">
                  <c:v>45</c:v>
                </c:pt>
                <c:pt idx="1">
                  <c:v>0</c:v>
                </c:pt>
              </c:numCache>
            </c:numRef>
          </c:val>
          <c:extLst>
            <c:ext xmlns:c16="http://schemas.microsoft.com/office/drawing/2014/chart" uri="{C3380CC4-5D6E-409C-BE32-E72D297353CC}">
              <c16:uniqueId val="{00000002-F830-48AE-A710-A5B579BD79B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1557-4537-AE76-D7F391365461}"/>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1557-4537-AE76-D7F391365461}"/>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1557-4537-AE76-D7F391365461}"/>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1557-4537-AE76-D7F391365461}"/>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ثلاثي1!$N$67:$N$69</c:f>
              <c:strCache>
                <c:ptCount val="3"/>
                <c:pt idx="0">
                  <c:v>مجال اللغة العربية</c:v>
                </c:pt>
                <c:pt idx="1">
                  <c:v>مجال العلوم والتكنولوجيا</c:v>
                </c:pt>
                <c:pt idx="2">
                  <c:v>مجال التنشئة</c:v>
                </c:pt>
              </c:strCache>
            </c:strRef>
          </c:cat>
          <c:val>
            <c:numRef>
              <c:f>ثلاثي1!$S$67:$S$69</c:f>
              <c:numCache>
                <c:formatCode>0.00</c:formatCode>
                <c:ptCount val="3"/>
                <c:pt idx="0">
                  <c:v>0</c:v>
                </c:pt>
                <c:pt idx="1">
                  <c:v>0</c:v>
                </c:pt>
                <c:pt idx="2">
                  <c:v>0</c:v>
                </c:pt>
              </c:numCache>
            </c:numRef>
          </c:val>
          <c:extLst>
            <c:ext xmlns:c16="http://schemas.microsoft.com/office/drawing/2014/chart" uri="{C3380CC4-5D6E-409C-BE32-E72D297353CC}">
              <c16:uniqueId val="{00000008-1557-4537-AE76-D7F391365461}"/>
            </c:ext>
          </c:extLst>
        </c:ser>
        <c:dLbls>
          <c:showLegendKey val="0"/>
          <c:showVal val="0"/>
          <c:showCatName val="0"/>
          <c:showSerName val="0"/>
          <c:showPercent val="0"/>
          <c:showBubbleSize val="0"/>
        </c:dLbls>
        <c:gapWidth val="150"/>
        <c:axId val="392437344"/>
        <c:axId val="392436560"/>
      </c:barChart>
      <c:catAx>
        <c:axId val="392437344"/>
        <c:scaling>
          <c:orientation val="minMax"/>
        </c:scaling>
        <c:delete val="0"/>
        <c:axPos val="b"/>
        <c:numFmt formatCode="General" sourceLinked="1"/>
        <c:majorTickMark val="out"/>
        <c:minorTickMark val="none"/>
        <c:tickLblPos val="nextTo"/>
        <c:crossAx val="392436560"/>
        <c:crosses val="autoZero"/>
        <c:auto val="1"/>
        <c:lblAlgn val="ctr"/>
        <c:lblOffset val="100"/>
        <c:noMultiLvlLbl val="0"/>
      </c:catAx>
      <c:valAx>
        <c:axId val="392436560"/>
        <c:scaling>
          <c:orientation val="minMax"/>
          <c:max val="20"/>
        </c:scaling>
        <c:delete val="0"/>
        <c:axPos val="l"/>
        <c:majorGridlines/>
        <c:numFmt formatCode="0.00" sourceLinked="1"/>
        <c:majorTickMark val="out"/>
        <c:minorTickMark val="none"/>
        <c:tickLblPos val="nextTo"/>
        <c:crossAx val="392437344"/>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ثلاثي2!$B$127</c:f>
              <c:strCache>
                <c:ptCount val="1"/>
                <c:pt idx="0">
                  <c:v>ذكور</c:v>
                </c:pt>
              </c:strCache>
            </c:strRef>
          </c:tx>
          <c:dPt>
            <c:idx val="0"/>
            <c:bubble3D val="0"/>
            <c:explosion val="7"/>
            <c:extLst>
              <c:ext xmlns:c16="http://schemas.microsoft.com/office/drawing/2014/chart" uri="{C3380CC4-5D6E-409C-BE32-E72D297353CC}">
                <c16:uniqueId val="{00000000-69E5-4F52-A7B5-9F68918E177D}"/>
              </c:ext>
            </c:extLst>
          </c:dPt>
          <c:dPt>
            <c:idx val="1"/>
            <c:bubble3D val="0"/>
            <c:extLst>
              <c:ext xmlns:c16="http://schemas.microsoft.com/office/drawing/2014/chart" uri="{C3380CC4-5D6E-409C-BE32-E72D297353CC}">
                <c16:uniqueId val="{00000001-69E5-4F52-A7B5-9F68918E177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ثلاثي2!$C$125:$D$125</c:f>
              <c:strCache>
                <c:ptCount val="2"/>
                <c:pt idx="0">
                  <c:v>أقل من 10</c:v>
                </c:pt>
                <c:pt idx="1">
                  <c:v>&gt;=10</c:v>
                </c:pt>
              </c:strCache>
            </c:strRef>
          </c:cat>
          <c:val>
            <c:numRef>
              <c:f>ثلاثي2!$C$127:$D$127</c:f>
              <c:numCache>
                <c:formatCode>General</c:formatCode>
                <c:ptCount val="2"/>
                <c:pt idx="0">
                  <c:v>0</c:v>
                </c:pt>
                <c:pt idx="1">
                  <c:v>0</c:v>
                </c:pt>
              </c:numCache>
            </c:numRef>
          </c:val>
          <c:extLst>
            <c:ext xmlns:c16="http://schemas.microsoft.com/office/drawing/2014/chart" uri="{C3380CC4-5D6E-409C-BE32-E72D297353CC}">
              <c16:uniqueId val="{00000002-69E5-4F52-A7B5-9F68918E177D}"/>
            </c:ext>
          </c:extLst>
        </c:ser>
        <c:ser>
          <c:idx val="1"/>
          <c:order val="1"/>
          <c:tx>
            <c:strRef>
              <c:f>ثلاثي2!$B$126</c:f>
              <c:strCache>
                <c:ptCount val="1"/>
                <c:pt idx="0">
                  <c:v>إناث</c:v>
                </c:pt>
              </c:strCache>
            </c:strRef>
          </c:tx>
          <c:dPt>
            <c:idx val="0"/>
            <c:bubble3D val="0"/>
            <c:extLst>
              <c:ext xmlns:c16="http://schemas.microsoft.com/office/drawing/2014/chart" uri="{C3380CC4-5D6E-409C-BE32-E72D297353CC}">
                <c16:uniqueId val="{00000003-69E5-4F52-A7B5-9F68918E177D}"/>
              </c:ext>
            </c:extLst>
          </c:dPt>
          <c:dPt>
            <c:idx val="1"/>
            <c:bubble3D val="0"/>
            <c:extLst>
              <c:ext xmlns:c16="http://schemas.microsoft.com/office/drawing/2014/chart" uri="{C3380CC4-5D6E-409C-BE32-E72D297353CC}">
                <c16:uniqueId val="{00000004-69E5-4F52-A7B5-9F68918E177D}"/>
              </c:ext>
            </c:extLst>
          </c:dPt>
          <c:cat>
            <c:strRef>
              <c:f>ثلاثي2!$C$125:$D$125</c:f>
              <c:strCache>
                <c:ptCount val="2"/>
                <c:pt idx="0">
                  <c:v>أقل من 10</c:v>
                </c:pt>
                <c:pt idx="1">
                  <c:v>&gt;=10</c:v>
                </c:pt>
              </c:strCache>
            </c:strRef>
          </c:cat>
          <c:val>
            <c:numRef>
              <c:f>ثلاثي2!$C$126:$D$126</c:f>
              <c:numCache>
                <c:formatCode>General</c:formatCode>
                <c:ptCount val="2"/>
                <c:pt idx="0">
                  <c:v>0</c:v>
                </c:pt>
                <c:pt idx="1">
                  <c:v>0</c:v>
                </c:pt>
              </c:numCache>
            </c:numRef>
          </c:val>
          <c:extLst>
            <c:ext xmlns:c16="http://schemas.microsoft.com/office/drawing/2014/chart" uri="{C3380CC4-5D6E-409C-BE32-E72D297353CC}">
              <c16:uniqueId val="{00000005-69E5-4F52-A7B5-9F68918E177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ثلاثي2!$B$126</c:f>
              <c:strCache>
                <c:ptCount val="1"/>
                <c:pt idx="0">
                  <c:v>إناث</c:v>
                </c:pt>
              </c:strCache>
            </c:strRef>
          </c:tx>
          <c:dPt>
            <c:idx val="0"/>
            <c:bubble3D val="0"/>
            <c:explosion val="6"/>
            <c:extLst>
              <c:ext xmlns:c16="http://schemas.microsoft.com/office/drawing/2014/chart" uri="{C3380CC4-5D6E-409C-BE32-E72D297353CC}">
                <c16:uniqueId val="{00000000-54C1-44A0-9151-3F482FA7EBB6}"/>
              </c:ext>
            </c:extLst>
          </c:dPt>
          <c:dPt>
            <c:idx val="1"/>
            <c:bubble3D val="0"/>
            <c:extLst>
              <c:ext xmlns:c16="http://schemas.microsoft.com/office/drawing/2014/chart" uri="{C3380CC4-5D6E-409C-BE32-E72D297353CC}">
                <c16:uniqueId val="{00000001-54C1-44A0-9151-3F482FA7EBB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ثلاثي2!$C$125:$D$125</c:f>
              <c:strCache>
                <c:ptCount val="2"/>
                <c:pt idx="0">
                  <c:v>أقل من 10</c:v>
                </c:pt>
                <c:pt idx="1">
                  <c:v>&gt;=10</c:v>
                </c:pt>
              </c:strCache>
            </c:strRef>
          </c:cat>
          <c:val>
            <c:numRef>
              <c:f>ثلاثي2!$C$126:$D$126</c:f>
              <c:numCache>
                <c:formatCode>General</c:formatCode>
                <c:ptCount val="2"/>
                <c:pt idx="0">
                  <c:v>0</c:v>
                </c:pt>
                <c:pt idx="1">
                  <c:v>0</c:v>
                </c:pt>
              </c:numCache>
            </c:numRef>
          </c:val>
          <c:extLst>
            <c:ext xmlns:c16="http://schemas.microsoft.com/office/drawing/2014/chart" uri="{C3380CC4-5D6E-409C-BE32-E72D297353CC}">
              <c16:uniqueId val="{00000002-54C1-44A0-9151-3F482FA7EBB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ثلاثي2!$B$128</c:f>
              <c:strCache>
                <c:ptCount val="1"/>
                <c:pt idx="0">
                  <c:v>مجموع</c:v>
                </c:pt>
              </c:strCache>
            </c:strRef>
          </c:tx>
          <c:dPt>
            <c:idx val="0"/>
            <c:bubble3D val="0"/>
            <c:explosion val="7"/>
            <c:extLst>
              <c:ext xmlns:c16="http://schemas.microsoft.com/office/drawing/2014/chart" uri="{C3380CC4-5D6E-409C-BE32-E72D297353CC}">
                <c16:uniqueId val="{00000000-D731-47FA-8D22-6B8E0DD27DBB}"/>
              </c:ext>
            </c:extLst>
          </c:dPt>
          <c:dPt>
            <c:idx val="1"/>
            <c:bubble3D val="0"/>
            <c:extLst>
              <c:ext xmlns:c16="http://schemas.microsoft.com/office/drawing/2014/chart" uri="{C3380CC4-5D6E-409C-BE32-E72D297353CC}">
                <c16:uniqueId val="{00000001-D731-47FA-8D22-6B8E0DD27DB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ثلاثي2!$C$125:$D$125</c:f>
              <c:strCache>
                <c:ptCount val="2"/>
                <c:pt idx="0">
                  <c:v>أقل من 10</c:v>
                </c:pt>
                <c:pt idx="1">
                  <c:v>&gt;=10</c:v>
                </c:pt>
              </c:strCache>
            </c:strRef>
          </c:cat>
          <c:val>
            <c:numRef>
              <c:f>ثلاثي2!$C$128:$D$128</c:f>
              <c:numCache>
                <c:formatCode>General</c:formatCode>
                <c:ptCount val="2"/>
                <c:pt idx="0">
                  <c:v>0</c:v>
                </c:pt>
                <c:pt idx="1">
                  <c:v>0</c:v>
                </c:pt>
              </c:numCache>
            </c:numRef>
          </c:val>
          <c:extLst>
            <c:ext xmlns:c16="http://schemas.microsoft.com/office/drawing/2014/chart" uri="{C3380CC4-5D6E-409C-BE32-E72D297353CC}">
              <c16:uniqueId val="{00000002-D731-47FA-8D22-6B8E0DD27DB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ثلاثي2!$C$167</c:f>
              <c:strCache>
                <c:ptCount val="1"/>
                <c:pt idx="0">
                  <c:v>إناث</c:v>
                </c:pt>
              </c:strCache>
            </c:strRef>
          </c:tx>
          <c:dPt>
            <c:idx val="0"/>
            <c:bubble3D val="0"/>
            <c:extLst>
              <c:ext xmlns:c16="http://schemas.microsoft.com/office/drawing/2014/chart" uri="{C3380CC4-5D6E-409C-BE32-E72D297353CC}">
                <c16:uniqueId val="{00000000-6470-4C76-853E-A8DB0089848D}"/>
              </c:ext>
            </c:extLst>
          </c:dPt>
          <c:dPt>
            <c:idx val="1"/>
            <c:bubble3D val="0"/>
            <c:explosion val="10"/>
            <c:extLst>
              <c:ext xmlns:c16="http://schemas.microsoft.com/office/drawing/2014/chart" uri="{C3380CC4-5D6E-409C-BE32-E72D297353CC}">
                <c16:uniqueId val="{00000001-6470-4C76-853E-A8DB0089848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ثلاثي2!$D$166:$E$166</c:f>
              <c:strCache>
                <c:ptCount val="2"/>
                <c:pt idx="0">
                  <c:v>أقل من 10</c:v>
                </c:pt>
                <c:pt idx="1">
                  <c:v>&gt;=10</c:v>
                </c:pt>
              </c:strCache>
            </c:strRef>
          </c:cat>
          <c:val>
            <c:numRef>
              <c:f>ثلاثي2!$D$167:$E$167</c:f>
              <c:numCache>
                <c:formatCode>General</c:formatCode>
                <c:ptCount val="2"/>
                <c:pt idx="0">
                  <c:v>0</c:v>
                </c:pt>
                <c:pt idx="1">
                  <c:v>0</c:v>
                </c:pt>
              </c:numCache>
            </c:numRef>
          </c:val>
          <c:extLst>
            <c:ext xmlns:c16="http://schemas.microsoft.com/office/drawing/2014/chart" uri="{C3380CC4-5D6E-409C-BE32-E72D297353CC}">
              <c16:uniqueId val="{00000002-6470-4C76-853E-A8DB0089848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ثلاثي1!$B$127</c:f>
              <c:strCache>
                <c:ptCount val="1"/>
                <c:pt idx="0">
                  <c:v>ذكور</c:v>
                </c:pt>
              </c:strCache>
            </c:strRef>
          </c:tx>
          <c:explosion val="13"/>
          <c:dPt>
            <c:idx val="0"/>
            <c:bubble3D val="0"/>
            <c:extLst>
              <c:ext xmlns:c16="http://schemas.microsoft.com/office/drawing/2014/chart" uri="{C3380CC4-5D6E-409C-BE32-E72D297353CC}">
                <c16:uniqueId val="{00000000-D26B-4531-BB5E-94AB8B56CC6A}"/>
              </c:ext>
            </c:extLst>
          </c:dPt>
          <c:dPt>
            <c:idx val="1"/>
            <c:bubble3D val="0"/>
            <c:extLst>
              <c:ext xmlns:c16="http://schemas.microsoft.com/office/drawing/2014/chart" uri="{C3380CC4-5D6E-409C-BE32-E72D297353CC}">
                <c16:uniqueId val="{00000001-D26B-4531-BB5E-94AB8B56CC6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ثلاثي1!$C$125:$D$125</c:f>
              <c:strCache>
                <c:ptCount val="2"/>
                <c:pt idx="0">
                  <c:v>أقل من 10</c:v>
                </c:pt>
                <c:pt idx="1">
                  <c:v>&gt;=10</c:v>
                </c:pt>
              </c:strCache>
            </c:strRef>
          </c:cat>
          <c:val>
            <c:numRef>
              <c:f>ثلاثي1!$C$127:$D$127</c:f>
              <c:numCache>
                <c:formatCode>General</c:formatCode>
                <c:ptCount val="2"/>
                <c:pt idx="0">
                  <c:v>0</c:v>
                </c:pt>
                <c:pt idx="1">
                  <c:v>0</c:v>
                </c:pt>
              </c:numCache>
            </c:numRef>
          </c:val>
          <c:extLst>
            <c:ext xmlns:c16="http://schemas.microsoft.com/office/drawing/2014/chart" uri="{C3380CC4-5D6E-409C-BE32-E72D297353CC}">
              <c16:uniqueId val="{00000002-D26B-4531-BB5E-94AB8B56CC6A}"/>
            </c:ext>
          </c:extLst>
        </c:ser>
        <c:ser>
          <c:idx val="1"/>
          <c:order val="1"/>
          <c:tx>
            <c:strRef>
              <c:f>ثلاثي1!$B$126</c:f>
              <c:strCache>
                <c:ptCount val="1"/>
                <c:pt idx="0">
                  <c:v>إناث</c:v>
                </c:pt>
              </c:strCache>
            </c:strRef>
          </c:tx>
          <c:dPt>
            <c:idx val="0"/>
            <c:bubble3D val="0"/>
            <c:extLst>
              <c:ext xmlns:c16="http://schemas.microsoft.com/office/drawing/2014/chart" uri="{C3380CC4-5D6E-409C-BE32-E72D297353CC}">
                <c16:uniqueId val="{00000003-D26B-4531-BB5E-94AB8B56CC6A}"/>
              </c:ext>
            </c:extLst>
          </c:dPt>
          <c:dPt>
            <c:idx val="1"/>
            <c:bubble3D val="0"/>
            <c:extLst>
              <c:ext xmlns:c16="http://schemas.microsoft.com/office/drawing/2014/chart" uri="{C3380CC4-5D6E-409C-BE32-E72D297353CC}">
                <c16:uniqueId val="{00000004-D26B-4531-BB5E-94AB8B56CC6A}"/>
              </c:ext>
            </c:extLst>
          </c:dPt>
          <c:cat>
            <c:strRef>
              <c:f>ثلاثي1!$C$125:$D$125</c:f>
              <c:strCache>
                <c:ptCount val="2"/>
                <c:pt idx="0">
                  <c:v>أقل من 10</c:v>
                </c:pt>
                <c:pt idx="1">
                  <c:v>&gt;=10</c:v>
                </c:pt>
              </c:strCache>
            </c:strRef>
          </c:cat>
          <c:val>
            <c:numRef>
              <c:f>ثلاثي1!$C$126:$D$126</c:f>
              <c:numCache>
                <c:formatCode>General</c:formatCode>
                <c:ptCount val="2"/>
                <c:pt idx="0">
                  <c:v>0</c:v>
                </c:pt>
                <c:pt idx="1">
                  <c:v>0</c:v>
                </c:pt>
              </c:numCache>
            </c:numRef>
          </c:val>
          <c:extLst>
            <c:ext xmlns:c16="http://schemas.microsoft.com/office/drawing/2014/chart" uri="{C3380CC4-5D6E-409C-BE32-E72D297353CC}">
              <c16:uniqueId val="{00000005-D26B-4531-BB5E-94AB8B56CC6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ثلاثي2!$H$167</c:f>
              <c:strCache>
                <c:ptCount val="1"/>
                <c:pt idx="0">
                  <c:v>إناث</c:v>
                </c:pt>
              </c:strCache>
            </c:strRef>
          </c:tx>
          <c:dPt>
            <c:idx val="0"/>
            <c:bubble3D val="0"/>
            <c:explosion val="9"/>
            <c:extLst>
              <c:ext xmlns:c16="http://schemas.microsoft.com/office/drawing/2014/chart" uri="{C3380CC4-5D6E-409C-BE32-E72D297353CC}">
                <c16:uniqueId val="{00000000-6715-4BFE-9E7E-A23DC3D207E0}"/>
              </c:ext>
            </c:extLst>
          </c:dPt>
          <c:dPt>
            <c:idx val="1"/>
            <c:bubble3D val="0"/>
            <c:extLst>
              <c:ext xmlns:c16="http://schemas.microsoft.com/office/drawing/2014/chart" uri="{C3380CC4-5D6E-409C-BE32-E72D297353CC}">
                <c16:uniqueId val="{00000001-6715-4BFE-9E7E-A23DC3D207E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ثلاثي2!$I$166:$J$166</c:f>
              <c:strCache>
                <c:ptCount val="2"/>
                <c:pt idx="0">
                  <c:v>أقل من 10</c:v>
                </c:pt>
                <c:pt idx="1">
                  <c:v>&gt;=10</c:v>
                </c:pt>
              </c:strCache>
            </c:strRef>
          </c:cat>
          <c:val>
            <c:numRef>
              <c:f>ثلاثي2!$I$167:$J$167</c:f>
              <c:numCache>
                <c:formatCode>General</c:formatCode>
                <c:ptCount val="2"/>
                <c:pt idx="0">
                  <c:v>0</c:v>
                </c:pt>
                <c:pt idx="1">
                  <c:v>0</c:v>
                </c:pt>
              </c:numCache>
            </c:numRef>
          </c:val>
          <c:extLst>
            <c:ext xmlns:c16="http://schemas.microsoft.com/office/drawing/2014/chart" uri="{C3380CC4-5D6E-409C-BE32-E72D297353CC}">
              <c16:uniqueId val="{00000002-6715-4BFE-9E7E-A23DC3D207E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ثلاثي2!$P$167</c:f>
              <c:strCache>
                <c:ptCount val="1"/>
                <c:pt idx="0">
                  <c:v>إناث</c:v>
                </c:pt>
              </c:strCache>
            </c:strRef>
          </c:tx>
          <c:dPt>
            <c:idx val="0"/>
            <c:bubble3D val="0"/>
            <c:explosion val="12"/>
            <c:extLst>
              <c:ext xmlns:c16="http://schemas.microsoft.com/office/drawing/2014/chart" uri="{C3380CC4-5D6E-409C-BE32-E72D297353CC}">
                <c16:uniqueId val="{00000000-0ED3-425E-A130-75A36AC9E403}"/>
              </c:ext>
            </c:extLst>
          </c:dPt>
          <c:dPt>
            <c:idx val="1"/>
            <c:bubble3D val="0"/>
            <c:extLst>
              <c:ext xmlns:c16="http://schemas.microsoft.com/office/drawing/2014/chart" uri="{C3380CC4-5D6E-409C-BE32-E72D297353CC}">
                <c16:uniqueId val="{00000001-0ED3-425E-A130-75A36AC9E40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ثلاثي2!$Q$166:$R$166</c:f>
              <c:strCache>
                <c:ptCount val="2"/>
                <c:pt idx="0">
                  <c:v>أقل من 10</c:v>
                </c:pt>
                <c:pt idx="1">
                  <c:v>&gt;=10</c:v>
                </c:pt>
              </c:strCache>
            </c:strRef>
          </c:cat>
          <c:val>
            <c:numRef>
              <c:f>ثلاثي2!$Q$167:$R$167</c:f>
              <c:numCache>
                <c:formatCode>General</c:formatCode>
                <c:ptCount val="2"/>
                <c:pt idx="0">
                  <c:v>0</c:v>
                </c:pt>
                <c:pt idx="1">
                  <c:v>0</c:v>
                </c:pt>
              </c:numCache>
            </c:numRef>
          </c:val>
          <c:extLst>
            <c:ext xmlns:c16="http://schemas.microsoft.com/office/drawing/2014/chart" uri="{C3380CC4-5D6E-409C-BE32-E72D297353CC}">
              <c16:uniqueId val="{00000002-0ED3-425E-A130-75A36AC9E403}"/>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ثلاثي2!$C$168</c:f>
              <c:strCache>
                <c:ptCount val="1"/>
                <c:pt idx="0">
                  <c:v>ذكور</c:v>
                </c:pt>
              </c:strCache>
            </c:strRef>
          </c:tx>
          <c:dPt>
            <c:idx val="0"/>
            <c:bubble3D val="0"/>
            <c:explosion val="15"/>
            <c:extLst>
              <c:ext xmlns:c16="http://schemas.microsoft.com/office/drawing/2014/chart" uri="{C3380CC4-5D6E-409C-BE32-E72D297353CC}">
                <c16:uniqueId val="{00000000-03DA-4009-8C61-89C3ABFC6E60}"/>
              </c:ext>
            </c:extLst>
          </c:dPt>
          <c:dPt>
            <c:idx val="1"/>
            <c:bubble3D val="0"/>
            <c:extLst>
              <c:ext xmlns:c16="http://schemas.microsoft.com/office/drawing/2014/chart" uri="{C3380CC4-5D6E-409C-BE32-E72D297353CC}">
                <c16:uniqueId val="{00000001-03DA-4009-8C61-89C3ABFC6E6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ثلاثي2!$D$166:$E$166</c:f>
              <c:strCache>
                <c:ptCount val="2"/>
                <c:pt idx="0">
                  <c:v>أقل من 10</c:v>
                </c:pt>
                <c:pt idx="1">
                  <c:v>&gt;=10</c:v>
                </c:pt>
              </c:strCache>
            </c:strRef>
          </c:cat>
          <c:val>
            <c:numRef>
              <c:f>ثلاثي2!$D$168:$E$168</c:f>
              <c:numCache>
                <c:formatCode>General</c:formatCode>
                <c:ptCount val="2"/>
                <c:pt idx="0">
                  <c:v>0</c:v>
                </c:pt>
                <c:pt idx="1">
                  <c:v>0</c:v>
                </c:pt>
              </c:numCache>
            </c:numRef>
          </c:val>
          <c:extLst>
            <c:ext xmlns:c16="http://schemas.microsoft.com/office/drawing/2014/chart" uri="{C3380CC4-5D6E-409C-BE32-E72D297353CC}">
              <c16:uniqueId val="{00000002-03DA-4009-8C61-89C3ABFC6E6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ثلاثي2!$H$168</c:f>
              <c:strCache>
                <c:ptCount val="1"/>
                <c:pt idx="0">
                  <c:v>ذكور</c:v>
                </c:pt>
              </c:strCache>
            </c:strRef>
          </c:tx>
          <c:dPt>
            <c:idx val="0"/>
            <c:bubble3D val="0"/>
            <c:explosion val="9"/>
            <c:extLst>
              <c:ext xmlns:c16="http://schemas.microsoft.com/office/drawing/2014/chart" uri="{C3380CC4-5D6E-409C-BE32-E72D297353CC}">
                <c16:uniqueId val="{00000000-4A6B-4F2C-85C2-20398E510035}"/>
              </c:ext>
            </c:extLst>
          </c:dPt>
          <c:dPt>
            <c:idx val="1"/>
            <c:bubble3D val="0"/>
            <c:extLst>
              <c:ext xmlns:c16="http://schemas.microsoft.com/office/drawing/2014/chart" uri="{C3380CC4-5D6E-409C-BE32-E72D297353CC}">
                <c16:uniqueId val="{00000001-4A6B-4F2C-85C2-20398E51003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ثلاثي2!$I$166:$J$166</c:f>
              <c:strCache>
                <c:ptCount val="2"/>
                <c:pt idx="0">
                  <c:v>أقل من 10</c:v>
                </c:pt>
                <c:pt idx="1">
                  <c:v>&gt;=10</c:v>
                </c:pt>
              </c:strCache>
            </c:strRef>
          </c:cat>
          <c:val>
            <c:numRef>
              <c:f>ثلاثي2!$I$168:$J$168</c:f>
              <c:numCache>
                <c:formatCode>General</c:formatCode>
                <c:ptCount val="2"/>
                <c:pt idx="0">
                  <c:v>0</c:v>
                </c:pt>
                <c:pt idx="1">
                  <c:v>0</c:v>
                </c:pt>
              </c:numCache>
            </c:numRef>
          </c:val>
          <c:extLst>
            <c:ext xmlns:c16="http://schemas.microsoft.com/office/drawing/2014/chart" uri="{C3380CC4-5D6E-409C-BE32-E72D297353CC}">
              <c16:uniqueId val="{00000002-4A6B-4F2C-85C2-20398E51003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ثلاثي2!$P$168</c:f>
              <c:strCache>
                <c:ptCount val="1"/>
                <c:pt idx="0">
                  <c:v>ذكور</c:v>
                </c:pt>
              </c:strCache>
            </c:strRef>
          </c:tx>
          <c:dPt>
            <c:idx val="0"/>
            <c:bubble3D val="0"/>
            <c:explosion val="12"/>
            <c:extLst>
              <c:ext xmlns:c16="http://schemas.microsoft.com/office/drawing/2014/chart" uri="{C3380CC4-5D6E-409C-BE32-E72D297353CC}">
                <c16:uniqueId val="{00000000-7366-4A12-BDA4-0279A0C289BA}"/>
              </c:ext>
            </c:extLst>
          </c:dPt>
          <c:dPt>
            <c:idx val="1"/>
            <c:bubble3D val="0"/>
            <c:extLst>
              <c:ext xmlns:c16="http://schemas.microsoft.com/office/drawing/2014/chart" uri="{C3380CC4-5D6E-409C-BE32-E72D297353CC}">
                <c16:uniqueId val="{00000001-7366-4A12-BDA4-0279A0C289B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ثلاثي2!$Q$166:$R$166</c:f>
              <c:strCache>
                <c:ptCount val="2"/>
                <c:pt idx="0">
                  <c:v>أقل من 10</c:v>
                </c:pt>
                <c:pt idx="1">
                  <c:v>&gt;=10</c:v>
                </c:pt>
              </c:strCache>
            </c:strRef>
          </c:cat>
          <c:val>
            <c:numRef>
              <c:f>ثلاثي2!$Q$168:$R$168</c:f>
              <c:numCache>
                <c:formatCode>General</c:formatCode>
                <c:ptCount val="2"/>
                <c:pt idx="0">
                  <c:v>0</c:v>
                </c:pt>
                <c:pt idx="1">
                  <c:v>0</c:v>
                </c:pt>
              </c:numCache>
            </c:numRef>
          </c:val>
          <c:extLst>
            <c:ext xmlns:c16="http://schemas.microsoft.com/office/drawing/2014/chart" uri="{C3380CC4-5D6E-409C-BE32-E72D297353CC}">
              <c16:uniqueId val="{00000002-7366-4A12-BDA4-0279A0C289B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ثلاثي2!$C$169</c:f>
              <c:strCache>
                <c:ptCount val="1"/>
                <c:pt idx="0">
                  <c:v>مجموع</c:v>
                </c:pt>
              </c:strCache>
            </c:strRef>
          </c:tx>
          <c:dPt>
            <c:idx val="0"/>
            <c:bubble3D val="0"/>
            <c:explosion val="10"/>
            <c:extLst>
              <c:ext xmlns:c16="http://schemas.microsoft.com/office/drawing/2014/chart" uri="{C3380CC4-5D6E-409C-BE32-E72D297353CC}">
                <c16:uniqueId val="{00000000-71B1-4E2F-8F8E-E4A306E8FC7E}"/>
              </c:ext>
            </c:extLst>
          </c:dPt>
          <c:dPt>
            <c:idx val="1"/>
            <c:bubble3D val="0"/>
            <c:extLst>
              <c:ext xmlns:c16="http://schemas.microsoft.com/office/drawing/2014/chart" uri="{C3380CC4-5D6E-409C-BE32-E72D297353CC}">
                <c16:uniqueId val="{00000001-71B1-4E2F-8F8E-E4A306E8FC7E}"/>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ثلاثي2!$D$166:$E$166</c:f>
              <c:strCache>
                <c:ptCount val="2"/>
                <c:pt idx="0">
                  <c:v>أقل من 10</c:v>
                </c:pt>
                <c:pt idx="1">
                  <c:v>&gt;=10</c:v>
                </c:pt>
              </c:strCache>
            </c:strRef>
          </c:cat>
          <c:val>
            <c:numRef>
              <c:f>ثلاثي2!$D$169:$E$169</c:f>
              <c:numCache>
                <c:formatCode>General</c:formatCode>
                <c:ptCount val="2"/>
                <c:pt idx="0">
                  <c:v>0</c:v>
                </c:pt>
                <c:pt idx="1">
                  <c:v>0</c:v>
                </c:pt>
              </c:numCache>
            </c:numRef>
          </c:val>
          <c:extLst>
            <c:ext xmlns:c16="http://schemas.microsoft.com/office/drawing/2014/chart" uri="{C3380CC4-5D6E-409C-BE32-E72D297353CC}">
              <c16:uniqueId val="{00000002-71B1-4E2F-8F8E-E4A306E8FC7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ثلاثي2!$H$169</c:f>
              <c:strCache>
                <c:ptCount val="1"/>
                <c:pt idx="0">
                  <c:v>مجموع</c:v>
                </c:pt>
              </c:strCache>
            </c:strRef>
          </c:tx>
          <c:dPt>
            <c:idx val="0"/>
            <c:bubble3D val="0"/>
            <c:explosion val="11"/>
            <c:extLst>
              <c:ext xmlns:c16="http://schemas.microsoft.com/office/drawing/2014/chart" uri="{C3380CC4-5D6E-409C-BE32-E72D297353CC}">
                <c16:uniqueId val="{00000000-0DA1-4572-ACB0-8BE5424D61A2}"/>
              </c:ext>
            </c:extLst>
          </c:dPt>
          <c:dPt>
            <c:idx val="1"/>
            <c:bubble3D val="0"/>
            <c:extLst>
              <c:ext xmlns:c16="http://schemas.microsoft.com/office/drawing/2014/chart" uri="{C3380CC4-5D6E-409C-BE32-E72D297353CC}">
                <c16:uniqueId val="{00000001-0DA1-4572-ACB0-8BE5424D61A2}"/>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ثلاثي2!$I$166:$J$166</c:f>
              <c:strCache>
                <c:ptCount val="2"/>
                <c:pt idx="0">
                  <c:v>أقل من 10</c:v>
                </c:pt>
                <c:pt idx="1">
                  <c:v>&gt;=10</c:v>
                </c:pt>
              </c:strCache>
            </c:strRef>
          </c:cat>
          <c:val>
            <c:numRef>
              <c:f>ثلاثي2!$I$169:$J$169</c:f>
              <c:numCache>
                <c:formatCode>General</c:formatCode>
                <c:ptCount val="2"/>
                <c:pt idx="0">
                  <c:v>0</c:v>
                </c:pt>
                <c:pt idx="1">
                  <c:v>0</c:v>
                </c:pt>
              </c:numCache>
            </c:numRef>
          </c:val>
          <c:extLst>
            <c:ext xmlns:c16="http://schemas.microsoft.com/office/drawing/2014/chart" uri="{C3380CC4-5D6E-409C-BE32-E72D297353CC}">
              <c16:uniqueId val="{00000002-0DA1-4572-ACB0-8BE5424D61A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ثلاثي2!$P$169</c:f>
              <c:strCache>
                <c:ptCount val="1"/>
                <c:pt idx="0">
                  <c:v>مجموع</c:v>
                </c:pt>
              </c:strCache>
            </c:strRef>
          </c:tx>
          <c:dPt>
            <c:idx val="0"/>
            <c:bubble3D val="0"/>
            <c:explosion val="13"/>
            <c:extLst>
              <c:ext xmlns:c16="http://schemas.microsoft.com/office/drawing/2014/chart" uri="{C3380CC4-5D6E-409C-BE32-E72D297353CC}">
                <c16:uniqueId val="{00000000-6DCB-4086-BD1D-7E153910351C}"/>
              </c:ext>
            </c:extLst>
          </c:dPt>
          <c:dPt>
            <c:idx val="1"/>
            <c:bubble3D val="0"/>
            <c:extLst>
              <c:ext xmlns:c16="http://schemas.microsoft.com/office/drawing/2014/chart" uri="{C3380CC4-5D6E-409C-BE32-E72D297353CC}">
                <c16:uniqueId val="{00000001-6DCB-4086-BD1D-7E153910351C}"/>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ثلاثي2!$Q$166:$R$166</c:f>
              <c:strCache>
                <c:ptCount val="2"/>
                <c:pt idx="0">
                  <c:v>أقل من 10</c:v>
                </c:pt>
                <c:pt idx="1">
                  <c:v>&gt;=10</c:v>
                </c:pt>
              </c:strCache>
            </c:strRef>
          </c:cat>
          <c:val>
            <c:numRef>
              <c:f>ثلاثي2!$Q$169:$R$169</c:f>
              <c:numCache>
                <c:formatCode>General</c:formatCode>
                <c:ptCount val="2"/>
                <c:pt idx="0">
                  <c:v>0</c:v>
                </c:pt>
                <c:pt idx="1">
                  <c:v>0</c:v>
                </c:pt>
              </c:numCache>
            </c:numRef>
          </c:val>
          <c:extLst>
            <c:ext xmlns:c16="http://schemas.microsoft.com/office/drawing/2014/chart" uri="{C3380CC4-5D6E-409C-BE32-E72D297353CC}">
              <c16:uniqueId val="{00000002-6DCB-4086-BD1D-7E153910351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974D-42E9-A7A1-D5EE2386996F}"/>
              </c:ext>
            </c:extLst>
          </c:dPt>
          <c:dPt>
            <c:idx val="1"/>
            <c:bubble3D val="0"/>
            <c:extLst>
              <c:ext xmlns:c16="http://schemas.microsoft.com/office/drawing/2014/chart" uri="{C3380CC4-5D6E-409C-BE32-E72D297353CC}">
                <c16:uniqueId val="{00000001-974D-42E9-A7A1-D5EE2386996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ثلاثي2!$B$68:$B$69</c:f>
              <c:strCache>
                <c:ptCount val="2"/>
                <c:pt idx="0">
                  <c:v>التلاميذ الذين لهم معدل أقل من 10</c:v>
                </c:pt>
                <c:pt idx="1">
                  <c:v>التلاميذ الذين لهم معدل يساوي أو يفوق 10</c:v>
                </c:pt>
              </c:strCache>
            </c:strRef>
          </c:cat>
          <c:val>
            <c:numRef>
              <c:f>ثلاثي2!$G$68:$G$69</c:f>
              <c:numCache>
                <c:formatCode>General</c:formatCode>
                <c:ptCount val="2"/>
                <c:pt idx="0">
                  <c:v>45</c:v>
                </c:pt>
                <c:pt idx="1">
                  <c:v>0</c:v>
                </c:pt>
              </c:numCache>
            </c:numRef>
          </c:val>
          <c:extLst>
            <c:ext xmlns:c16="http://schemas.microsoft.com/office/drawing/2014/chart" uri="{C3380CC4-5D6E-409C-BE32-E72D297353CC}">
              <c16:uniqueId val="{00000002-974D-42E9-A7A1-D5EE2386996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2EB1-490B-A4B0-C689D970C407}"/>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2EB1-490B-A4B0-C689D970C407}"/>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2EB1-490B-A4B0-C689D970C407}"/>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2EB1-490B-A4B0-C689D970C407}"/>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ثلاثي2!$N$67:$N$69</c:f>
              <c:strCache>
                <c:ptCount val="3"/>
                <c:pt idx="0">
                  <c:v>مجال اللغة العربية</c:v>
                </c:pt>
                <c:pt idx="1">
                  <c:v>مجال العلوم والتكنولوجيا</c:v>
                </c:pt>
                <c:pt idx="2">
                  <c:v>مجال التنشئة</c:v>
                </c:pt>
              </c:strCache>
            </c:strRef>
          </c:cat>
          <c:val>
            <c:numRef>
              <c:f>ثلاثي2!$S$67:$S$69</c:f>
              <c:numCache>
                <c:formatCode>0.00</c:formatCode>
                <c:ptCount val="3"/>
                <c:pt idx="0">
                  <c:v>0</c:v>
                </c:pt>
                <c:pt idx="1">
                  <c:v>0</c:v>
                </c:pt>
                <c:pt idx="2">
                  <c:v>0</c:v>
                </c:pt>
              </c:numCache>
            </c:numRef>
          </c:val>
          <c:extLst>
            <c:ext xmlns:c16="http://schemas.microsoft.com/office/drawing/2014/chart" uri="{C3380CC4-5D6E-409C-BE32-E72D297353CC}">
              <c16:uniqueId val="{00000008-2EB1-490B-A4B0-C689D970C407}"/>
            </c:ext>
          </c:extLst>
        </c:ser>
        <c:dLbls>
          <c:showLegendKey val="0"/>
          <c:showVal val="0"/>
          <c:showCatName val="0"/>
          <c:showSerName val="0"/>
          <c:showPercent val="0"/>
          <c:showBubbleSize val="0"/>
        </c:dLbls>
        <c:gapWidth val="150"/>
        <c:axId val="461198608"/>
        <c:axId val="461199784"/>
      </c:barChart>
      <c:catAx>
        <c:axId val="461198608"/>
        <c:scaling>
          <c:orientation val="minMax"/>
        </c:scaling>
        <c:delete val="0"/>
        <c:axPos val="b"/>
        <c:numFmt formatCode="General" sourceLinked="1"/>
        <c:majorTickMark val="out"/>
        <c:minorTickMark val="none"/>
        <c:tickLblPos val="nextTo"/>
        <c:crossAx val="461199784"/>
        <c:crosses val="autoZero"/>
        <c:auto val="1"/>
        <c:lblAlgn val="ctr"/>
        <c:lblOffset val="100"/>
        <c:noMultiLvlLbl val="0"/>
      </c:catAx>
      <c:valAx>
        <c:axId val="461199784"/>
        <c:scaling>
          <c:orientation val="minMax"/>
          <c:max val="20"/>
        </c:scaling>
        <c:delete val="0"/>
        <c:axPos val="l"/>
        <c:majorGridlines/>
        <c:numFmt formatCode="0.00" sourceLinked="1"/>
        <c:majorTickMark val="out"/>
        <c:minorTickMark val="none"/>
        <c:tickLblPos val="nextTo"/>
        <c:crossAx val="461198608"/>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ثلاثي1!$B$126</c:f>
              <c:strCache>
                <c:ptCount val="1"/>
                <c:pt idx="0">
                  <c:v>إناث</c:v>
                </c:pt>
              </c:strCache>
            </c:strRef>
          </c:tx>
          <c:dPt>
            <c:idx val="0"/>
            <c:bubble3D val="0"/>
            <c:explosion val="6"/>
            <c:extLst>
              <c:ext xmlns:c16="http://schemas.microsoft.com/office/drawing/2014/chart" uri="{C3380CC4-5D6E-409C-BE32-E72D297353CC}">
                <c16:uniqueId val="{00000000-6A05-463A-AB6A-9010FF961523}"/>
              </c:ext>
            </c:extLst>
          </c:dPt>
          <c:dPt>
            <c:idx val="1"/>
            <c:bubble3D val="0"/>
            <c:explosion val="15"/>
            <c:extLst>
              <c:ext xmlns:c16="http://schemas.microsoft.com/office/drawing/2014/chart" uri="{C3380CC4-5D6E-409C-BE32-E72D297353CC}">
                <c16:uniqueId val="{00000001-6A05-463A-AB6A-9010FF96152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ثلاثي1!$C$125:$D$125</c:f>
              <c:strCache>
                <c:ptCount val="2"/>
                <c:pt idx="0">
                  <c:v>أقل من 10</c:v>
                </c:pt>
                <c:pt idx="1">
                  <c:v>&gt;=10</c:v>
                </c:pt>
              </c:strCache>
            </c:strRef>
          </c:cat>
          <c:val>
            <c:numRef>
              <c:f>ثلاثي1!$C$126:$D$126</c:f>
              <c:numCache>
                <c:formatCode>General</c:formatCode>
                <c:ptCount val="2"/>
                <c:pt idx="0">
                  <c:v>0</c:v>
                </c:pt>
                <c:pt idx="1">
                  <c:v>0</c:v>
                </c:pt>
              </c:numCache>
            </c:numRef>
          </c:val>
          <c:extLst>
            <c:ext xmlns:c16="http://schemas.microsoft.com/office/drawing/2014/chart" uri="{C3380CC4-5D6E-409C-BE32-E72D297353CC}">
              <c16:uniqueId val="{00000002-6A05-463A-AB6A-9010FF96152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ثلاثي3!$B$127</c:f>
              <c:strCache>
                <c:ptCount val="1"/>
                <c:pt idx="0">
                  <c:v>ذكور</c:v>
                </c:pt>
              </c:strCache>
            </c:strRef>
          </c:tx>
          <c:dPt>
            <c:idx val="0"/>
            <c:bubble3D val="0"/>
            <c:explosion val="7"/>
            <c:extLst>
              <c:ext xmlns:c16="http://schemas.microsoft.com/office/drawing/2014/chart" uri="{C3380CC4-5D6E-409C-BE32-E72D297353CC}">
                <c16:uniqueId val="{00000000-791A-4A85-B48A-A3424F45DE58}"/>
              </c:ext>
            </c:extLst>
          </c:dPt>
          <c:dPt>
            <c:idx val="1"/>
            <c:bubble3D val="0"/>
            <c:extLst>
              <c:ext xmlns:c16="http://schemas.microsoft.com/office/drawing/2014/chart" uri="{C3380CC4-5D6E-409C-BE32-E72D297353CC}">
                <c16:uniqueId val="{00000001-791A-4A85-B48A-A3424F45DE5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ثلاثي3!$C$125:$D$125</c:f>
              <c:strCache>
                <c:ptCount val="2"/>
                <c:pt idx="0">
                  <c:v>أقل من 10</c:v>
                </c:pt>
                <c:pt idx="1">
                  <c:v>&gt;=10</c:v>
                </c:pt>
              </c:strCache>
            </c:strRef>
          </c:cat>
          <c:val>
            <c:numRef>
              <c:f>ثلاثي3!$C$127:$D$127</c:f>
              <c:numCache>
                <c:formatCode>General</c:formatCode>
                <c:ptCount val="2"/>
                <c:pt idx="0">
                  <c:v>0</c:v>
                </c:pt>
                <c:pt idx="1">
                  <c:v>0</c:v>
                </c:pt>
              </c:numCache>
            </c:numRef>
          </c:val>
          <c:extLst>
            <c:ext xmlns:c16="http://schemas.microsoft.com/office/drawing/2014/chart" uri="{C3380CC4-5D6E-409C-BE32-E72D297353CC}">
              <c16:uniqueId val="{00000002-791A-4A85-B48A-A3424F45DE58}"/>
            </c:ext>
          </c:extLst>
        </c:ser>
        <c:ser>
          <c:idx val="1"/>
          <c:order val="1"/>
          <c:tx>
            <c:strRef>
              <c:f>ثلاثي3!$B$126</c:f>
              <c:strCache>
                <c:ptCount val="1"/>
                <c:pt idx="0">
                  <c:v>إناث</c:v>
                </c:pt>
              </c:strCache>
            </c:strRef>
          </c:tx>
          <c:dPt>
            <c:idx val="0"/>
            <c:bubble3D val="0"/>
            <c:extLst>
              <c:ext xmlns:c16="http://schemas.microsoft.com/office/drawing/2014/chart" uri="{C3380CC4-5D6E-409C-BE32-E72D297353CC}">
                <c16:uniqueId val="{00000003-791A-4A85-B48A-A3424F45DE58}"/>
              </c:ext>
            </c:extLst>
          </c:dPt>
          <c:dPt>
            <c:idx val="1"/>
            <c:bubble3D val="0"/>
            <c:extLst>
              <c:ext xmlns:c16="http://schemas.microsoft.com/office/drawing/2014/chart" uri="{C3380CC4-5D6E-409C-BE32-E72D297353CC}">
                <c16:uniqueId val="{00000004-791A-4A85-B48A-A3424F45DE58}"/>
              </c:ext>
            </c:extLst>
          </c:dPt>
          <c:cat>
            <c:strRef>
              <c:f>ثلاثي3!$C$125:$D$125</c:f>
              <c:strCache>
                <c:ptCount val="2"/>
                <c:pt idx="0">
                  <c:v>أقل من 10</c:v>
                </c:pt>
                <c:pt idx="1">
                  <c:v>&gt;=10</c:v>
                </c:pt>
              </c:strCache>
            </c:strRef>
          </c:cat>
          <c:val>
            <c:numRef>
              <c:f>ثلاثي3!$C$126:$D$126</c:f>
              <c:numCache>
                <c:formatCode>General</c:formatCode>
                <c:ptCount val="2"/>
                <c:pt idx="0">
                  <c:v>0</c:v>
                </c:pt>
                <c:pt idx="1">
                  <c:v>0</c:v>
                </c:pt>
              </c:numCache>
            </c:numRef>
          </c:val>
          <c:extLst>
            <c:ext xmlns:c16="http://schemas.microsoft.com/office/drawing/2014/chart" uri="{C3380CC4-5D6E-409C-BE32-E72D297353CC}">
              <c16:uniqueId val="{00000005-791A-4A85-B48A-A3424F45DE5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ثلاثي3!$B$126</c:f>
              <c:strCache>
                <c:ptCount val="1"/>
                <c:pt idx="0">
                  <c:v>إناث</c:v>
                </c:pt>
              </c:strCache>
            </c:strRef>
          </c:tx>
          <c:dPt>
            <c:idx val="0"/>
            <c:bubble3D val="0"/>
            <c:explosion val="6"/>
            <c:extLst>
              <c:ext xmlns:c16="http://schemas.microsoft.com/office/drawing/2014/chart" uri="{C3380CC4-5D6E-409C-BE32-E72D297353CC}">
                <c16:uniqueId val="{00000000-553E-4E85-9CF4-EF2B001A0066}"/>
              </c:ext>
            </c:extLst>
          </c:dPt>
          <c:dPt>
            <c:idx val="1"/>
            <c:bubble3D val="0"/>
            <c:extLst>
              <c:ext xmlns:c16="http://schemas.microsoft.com/office/drawing/2014/chart" uri="{C3380CC4-5D6E-409C-BE32-E72D297353CC}">
                <c16:uniqueId val="{00000001-553E-4E85-9CF4-EF2B001A006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ثلاثي3!$C$125:$D$125</c:f>
              <c:strCache>
                <c:ptCount val="2"/>
                <c:pt idx="0">
                  <c:v>أقل من 10</c:v>
                </c:pt>
                <c:pt idx="1">
                  <c:v>&gt;=10</c:v>
                </c:pt>
              </c:strCache>
            </c:strRef>
          </c:cat>
          <c:val>
            <c:numRef>
              <c:f>ثلاثي3!$C$126:$D$126</c:f>
              <c:numCache>
                <c:formatCode>General</c:formatCode>
                <c:ptCount val="2"/>
                <c:pt idx="0">
                  <c:v>0</c:v>
                </c:pt>
                <c:pt idx="1">
                  <c:v>0</c:v>
                </c:pt>
              </c:numCache>
            </c:numRef>
          </c:val>
          <c:extLst>
            <c:ext xmlns:c16="http://schemas.microsoft.com/office/drawing/2014/chart" uri="{C3380CC4-5D6E-409C-BE32-E72D297353CC}">
              <c16:uniqueId val="{00000002-553E-4E85-9CF4-EF2B001A006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ثلاثي3!$B$128</c:f>
              <c:strCache>
                <c:ptCount val="1"/>
                <c:pt idx="0">
                  <c:v>مجموع</c:v>
                </c:pt>
              </c:strCache>
            </c:strRef>
          </c:tx>
          <c:dPt>
            <c:idx val="0"/>
            <c:bubble3D val="0"/>
            <c:explosion val="7"/>
            <c:extLst>
              <c:ext xmlns:c16="http://schemas.microsoft.com/office/drawing/2014/chart" uri="{C3380CC4-5D6E-409C-BE32-E72D297353CC}">
                <c16:uniqueId val="{00000000-B318-407B-881F-046943FCE8B8}"/>
              </c:ext>
            </c:extLst>
          </c:dPt>
          <c:dPt>
            <c:idx val="1"/>
            <c:bubble3D val="0"/>
            <c:extLst>
              <c:ext xmlns:c16="http://schemas.microsoft.com/office/drawing/2014/chart" uri="{C3380CC4-5D6E-409C-BE32-E72D297353CC}">
                <c16:uniqueId val="{00000001-B318-407B-881F-046943FCE8B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ثلاثي3!$C$125:$D$125</c:f>
              <c:strCache>
                <c:ptCount val="2"/>
                <c:pt idx="0">
                  <c:v>أقل من 10</c:v>
                </c:pt>
                <c:pt idx="1">
                  <c:v>&gt;=10</c:v>
                </c:pt>
              </c:strCache>
            </c:strRef>
          </c:cat>
          <c:val>
            <c:numRef>
              <c:f>ثلاثي3!$C$128:$D$128</c:f>
              <c:numCache>
                <c:formatCode>General</c:formatCode>
                <c:ptCount val="2"/>
                <c:pt idx="0">
                  <c:v>0</c:v>
                </c:pt>
                <c:pt idx="1">
                  <c:v>0</c:v>
                </c:pt>
              </c:numCache>
            </c:numRef>
          </c:val>
          <c:extLst>
            <c:ext xmlns:c16="http://schemas.microsoft.com/office/drawing/2014/chart" uri="{C3380CC4-5D6E-409C-BE32-E72D297353CC}">
              <c16:uniqueId val="{00000002-B318-407B-881F-046943FCE8B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ثلاثي3!$C$167</c:f>
              <c:strCache>
                <c:ptCount val="1"/>
                <c:pt idx="0">
                  <c:v>إناث</c:v>
                </c:pt>
              </c:strCache>
            </c:strRef>
          </c:tx>
          <c:dPt>
            <c:idx val="0"/>
            <c:bubble3D val="0"/>
            <c:extLst>
              <c:ext xmlns:c16="http://schemas.microsoft.com/office/drawing/2014/chart" uri="{C3380CC4-5D6E-409C-BE32-E72D297353CC}">
                <c16:uniqueId val="{00000000-4C73-4B4D-AC2B-9500959492E8}"/>
              </c:ext>
            </c:extLst>
          </c:dPt>
          <c:dPt>
            <c:idx val="1"/>
            <c:bubble3D val="0"/>
            <c:explosion val="10"/>
            <c:extLst>
              <c:ext xmlns:c16="http://schemas.microsoft.com/office/drawing/2014/chart" uri="{C3380CC4-5D6E-409C-BE32-E72D297353CC}">
                <c16:uniqueId val="{00000001-4C73-4B4D-AC2B-9500959492E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ثلاثي3!$D$166:$E$166</c:f>
              <c:strCache>
                <c:ptCount val="2"/>
                <c:pt idx="0">
                  <c:v>أقل من 10</c:v>
                </c:pt>
                <c:pt idx="1">
                  <c:v>&gt;=10</c:v>
                </c:pt>
              </c:strCache>
            </c:strRef>
          </c:cat>
          <c:val>
            <c:numRef>
              <c:f>ثلاثي3!$D$167:$E$167</c:f>
              <c:numCache>
                <c:formatCode>General</c:formatCode>
                <c:ptCount val="2"/>
                <c:pt idx="0">
                  <c:v>0</c:v>
                </c:pt>
                <c:pt idx="1">
                  <c:v>0</c:v>
                </c:pt>
              </c:numCache>
            </c:numRef>
          </c:val>
          <c:extLst>
            <c:ext xmlns:c16="http://schemas.microsoft.com/office/drawing/2014/chart" uri="{C3380CC4-5D6E-409C-BE32-E72D297353CC}">
              <c16:uniqueId val="{00000002-4C73-4B4D-AC2B-9500959492E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ثلاثي3!$H$167</c:f>
              <c:strCache>
                <c:ptCount val="1"/>
                <c:pt idx="0">
                  <c:v>إناث</c:v>
                </c:pt>
              </c:strCache>
            </c:strRef>
          </c:tx>
          <c:dPt>
            <c:idx val="0"/>
            <c:bubble3D val="0"/>
            <c:explosion val="9"/>
            <c:extLst>
              <c:ext xmlns:c16="http://schemas.microsoft.com/office/drawing/2014/chart" uri="{C3380CC4-5D6E-409C-BE32-E72D297353CC}">
                <c16:uniqueId val="{00000000-1E30-4F0D-A300-DF2DDF89BA9C}"/>
              </c:ext>
            </c:extLst>
          </c:dPt>
          <c:dPt>
            <c:idx val="1"/>
            <c:bubble3D val="0"/>
            <c:extLst>
              <c:ext xmlns:c16="http://schemas.microsoft.com/office/drawing/2014/chart" uri="{C3380CC4-5D6E-409C-BE32-E72D297353CC}">
                <c16:uniqueId val="{00000001-1E30-4F0D-A300-DF2DDF89BA9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ثلاثي3!$I$166:$J$166</c:f>
              <c:strCache>
                <c:ptCount val="2"/>
                <c:pt idx="0">
                  <c:v>أقل من 10</c:v>
                </c:pt>
                <c:pt idx="1">
                  <c:v>&gt;=10</c:v>
                </c:pt>
              </c:strCache>
            </c:strRef>
          </c:cat>
          <c:val>
            <c:numRef>
              <c:f>ثلاثي3!$I$167:$J$167</c:f>
              <c:numCache>
                <c:formatCode>General</c:formatCode>
                <c:ptCount val="2"/>
                <c:pt idx="0">
                  <c:v>0</c:v>
                </c:pt>
                <c:pt idx="1">
                  <c:v>0</c:v>
                </c:pt>
              </c:numCache>
            </c:numRef>
          </c:val>
          <c:extLst>
            <c:ext xmlns:c16="http://schemas.microsoft.com/office/drawing/2014/chart" uri="{C3380CC4-5D6E-409C-BE32-E72D297353CC}">
              <c16:uniqueId val="{00000002-1E30-4F0D-A300-DF2DDF89BA9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ثلاثي3!$P$167</c:f>
              <c:strCache>
                <c:ptCount val="1"/>
                <c:pt idx="0">
                  <c:v>إناث</c:v>
                </c:pt>
              </c:strCache>
            </c:strRef>
          </c:tx>
          <c:dPt>
            <c:idx val="0"/>
            <c:bubble3D val="0"/>
            <c:explosion val="12"/>
            <c:extLst>
              <c:ext xmlns:c16="http://schemas.microsoft.com/office/drawing/2014/chart" uri="{C3380CC4-5D6E-409C-BE32-E72D297353CC}">
                <c16:uniqueId val="{00000000-036A-4D1F-ABB2-0813CD1881E8}"/>
              </c:ext>
            </c:extLst>
          </c:dPt>
          <c:dPt>
            <c:idx val="1"/>
            <c:bubble3D val="0"/>
            <c:extLst>
              <c:ext xmlns:c16="http://schemas.microsoft.com/office/drawing/2014/chart" uri="{C3380CC4-5D6E-409C-BE32-E72D297353CC}">
                <c16:uniqueId val="{00000001-036A-4D1F-ABB2-0813CD1881E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ثلاثي3!$Q$166:$R$166</c:f>
              <c:strCache>
                <c:ptCount val="2"/>
                <c:pt idx="0">
                  <c:v>أقل من 10</c:v>
                </c:pt>
                <c:pt idx="1">
                  <c:v>&gt;=10</c:v>
                </c:pt>
              </c:strCache>
            </c:strRef>
          </c:cat>
          <c:val>
            <c:numRef>
              <c:f>ثلاثي3!$Q$167:$R$167</c:f>
              <c:numCache>
                <c:formatCode>General</c:formatCode>
                <c:ptCount val="2"/>
                <c:pt idx="0">
                  <c:v>0</c:v>
                </c:pt>
                <c:pt idx="1">
                  <c:v>0</c:v>
                </c:pt>
              </c:numCache>
            </c:numRef>
          </c:val>
          <c:extLst>
            <c:ext xmlns:c16="http://schemas.microsoft.com/office/drawing/2014/chart" uri="{C3380CC4-5D6E-409C-BE32-E72D297353CC}">
              <c16:uniqueId val="{00000002-036A-4D1F-ABB2-0813CD1881E8}"/>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ثلاثي3!$C$168</c:f>
              <c:strCache>
                <c:ptCount val="1"/>
                <c:pt idx="0">
                  <c:v>ذكور</c:v>
                </c:pt>
              </c:strCache>
            </c:strRef>
          </c:tx>
          <c:dPt>
            <c:idx val="0"/>
            <c:bubble3D val="0"/>
            <c:explosion val="15"/>
            <c:extLst>
              <c:ext xmlns:c16="http://schemas.microsoft.com/office/drawing/2014/chart" uri="{C3380CC4-5D6E-409C-BE32-E72D297353CC}">
                <c16:uniqueId val="{00000000-21D4-43EC-8177-A3851AB6853E}"/>
              </c:ext>
            </c:extLst>
          </c:dPt>
          <c:dPt>
            <c:idx val="1"/>
            <c:bubble3D val="0"/>
            <c:extLst>
              <c:ext xmlns:c16="http://schemas.microsoft.com/office/drawing/2014/chart" uri="{C3380CC4-5D6E-409C-BE32-E72D297353CC}">
                <c16:uniqueId val="{00000001-21D4-43EC-8177-A3851AB6853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ثلاثي3!$D$166:$E$166</c:f>
              <c:strCache>
                <c:ptCount val="2"/>
                <c:pt idx="0">
                  <c:v>أقل من 10</c:v>
                </c:pt>
                <c:pt idx="1">
                  <c:v>&gt;=10</c:v>
                </c:pt>
              </c:strCache>
            </c:strRef>
          </c:cat>
          <c:val>
            <c:numRef>
              <c:f>ثلاثي3!$D$168:$E$168</c:f>
              <c:numCache>
                <c:formatCode>General</c:formatCode>
                <c:ptCount val="2"/>
                <c:pt idx="0">
                  <c:v>0</c:v>
                </c:pt>
                <c:pt idx="1">
                  <c:v>0</c:v>
                </c:pt>
              </c:numCache>
            </c:numRef>
          </c:val>
          <c:extLst>
            <c:ext xmlns:c16="http://schemas.microsoft.com/office/drawing/2014/chart" uri="{C3380CC4-5D6E-409C-BE32-E72D297353CC}">
              <c16:uniqueId val="{00000002-21D4-43EC-8177-A3851AB6853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ثلاثي3!$H$168</c:f>
              <c:strCache>
                <c:ptCount val="1"/>
                <c:pt idx="0">
                  <c:v>ذكور</c:v>
                </c:pt>
              </c:strCache>
            </c:strRef>
          </c:tx>
          <c:dPt>
            <c:idx val="0"/>
            <c:bubble3D val="0"/>
            <c:explosion val="9"/>
            <c:extLst>
              <c:ext xmlns:c16="http://schemas.microsoft.com/office/drawing/2014/chart" uri="{C3380CC4-5D6E-409C-BE32-E72D297353CC}">
                <c16:uniqueId val="{00000000-45A8-4249-8415-BF94CDE5F9B4}"/>
              </c:ext>
            </c:extLst>
          </c:dPt>
          <c:dPt>
            <c:idx val="1"/>
            <c:bubble3D val="0"/>
            <c:extLst>
              <c:ext xmlns:c16="http://schemas.microsoft.com/office/drawing/2014/chart" uri="{C3380CC4-5D6E-409C-BE32-E72D297353CC}">
                <c16:uniqueId val="{00000001-45A8-4249-8415-BF94CDE5F9B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ثلاثي3!$I$166:$J$166</c:f>
              <c:strCache>
                <c:ptCount val="2"/>
                <c:pt idx="0">
                  <c:v>أقل من 10</c:v>
                </c:pt>
                <c:pt idx="1">
                  <c:v>&gt;=10</c:v>
                </c:pt>
              </c:strCache>
            </c:strRef>
          </c:cat>
          <c:val>
            <c:numRef>
              <c:f>ثلاثي3!$I$168:$J$168</c:f>
              <c:numCache>
                <c:formatCode>General</c:formatCode>
                <c:ptCount val="2"/>
                <c:pt idx="0">
                  <c:v>0</c:v>
                </c:pt>
                <c:pt idx="1">
                  <c:v>0</c:v>
                </c:pt>
              </c:numCache>
            </c:numRef>
          </c:val>
          <c:extLst>
            <c:ext xmlns:c16="http://schemas.microsoft.com/office/drawing/2014/chart" uri="{C3380CC4-5D6E-409C-BE32-E72D297353CC}">
              <c16:uniqueId val="{00000002-45A8-4249-8415-BF94CDE5F9B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ثلاثي3!$P$168</c:f>
              <c:strCache>
                <c:ptCount val="1"/>
                <c:pt idx="0">
                  <c:v>ذكور</c:v>
                </c:pt>
              </c:strCache>
            </c:strRef>
          </c:tx>
          <c:dPt>
            <c:idx val="0"/>
            <c:bubble3D val="0"/>
            <c:explosion val="12"/>
            <c:extLst>
              <c:ext xmlns:c16="http://schemas.microsoft.com/office/drawing/2014/chart" uri="{C3380CC4-5D6E-409C-BE32-E72D297353CC}">
                <c16:uniqueId val="{00000000-3340-45E3-B29C-CC642DE78630}"/>
              </c:ext>
            </c:extLst>
          </c:dPt>
          <c:dPt>
            <c:idx val="1"/>
            <c:bubble3D val="0"/>
            <c:extLst>
              <c:ext xmlns:c16="http://schemas.microsoft.com/office/drawing/2014/chart" uri="{C3380CC4-5D6E-409C-BE32-E72D297353CC}">
                <c16:uniqueId val="{00000001-3340-45E3-B29C-CC642DE7863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ثلاثي3!$Q$166:$R$166</c:f>
              <c:strCache>
                <c:ptCount val="2"/>
                <c:pt idx="0">
                  <c:v>أقل من 10</c:v>
                </c:pt>
                <c:pt idx="1">
                  <c:v>&gt;=10</c:v>
                </c:pt>
              </c:strCache>
            </c:strRef>
          </c:cat>
          <c:val>
            <c:numRef>
              <c:f>ثلاثي3!$Q$168:$R$168</c:f>
              <c:numCache>
                <c:formatCode>General</c:formatCode>
                <c:ptCount val="2"/>
                <c:pt idx="0">
                  <c:v>0</c:v>
                </c:pt>
                <c:pt idx="1">
                  <c:v>0</c:v>
                </c:pt>
              </c:numCache>
            </c:numRef>
          </c:val>
          <c:extLst>
            <c:ext xmlns:c16="http://schemas.microsoft.com/office/drawing/2014/chart" uri="{C3380CC4-5D6E-409C-BE32-E72D297353CC}">
              <c16:uniqueId val="{00000002-3340-45E3-B29C-CC642DE7863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ثلاثي3!$C$169</c:f>
              <c:strCache>
                <c:ptCount val="1"/>
                <c:pt idx="0">
                  <c:v>مجموع</c:v>
                </c:pt>
              </c:strCache>
            </c:strRef>
          </c:tx>
          <c:dPt>
            <c:idx val="0"/>
            <c:bubble3D val="0"/>
            <c:explosion val="10"/>
            <c:extLst>
              <c:ext xmlns:c16="http://schemas.microsoft.com/office/drawing/2014/chart" uri="{C3380CC4-5D6E-409C-BE32-E72D297353CC}">
                <c16:uniqueId val="{00000000-2DCF-4855-A464-09B42B895C5F}"/>
              </c:ext>
            </c:extLst>
          </c:dPt>
          <c:dPt>
            <c:idx val="1"/>
            <c:bubble3D val="0"/>
            <c:extLst>
              <c:ext xmlns:c16="http://schemas.microsoft.com/office/drawing/2014/chart" uri="{C3380CC4-5D6E-409C-BE32-E72D297353CC}">
                <c16:uniqueId val="{00000001-2DCF-4855-A464-09B42B895C5F}"/>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ثلاثي3!$D$166:$E$166</c:f>
              <c:strCache>
                <c:ptCount val="2"/>
                <c:pt idx="0">
                  <c:v>أقل من 10</c:v>
                </c:pt>
                <c:pt idx="1">
                  <c:v>&gt;=10</c:v>
                </c:pt>
              </c:strCache>
            </c:strRef>
          </c:cat>
          <c:val>
            <c:numRef>
              <c:f>ثلاثي3!$D$169:$E$169</c:f>
              <c:numCache>
                <c:formatCode>General</c:formatCode>
                <c:ptCount val="2"/>
                <c:pt idx="0">
                  <c:v>0</c:v>
                </c:pt>
                <c:pt idx="1">
                  <c:v>0</c:v>
                </c:pt>
              </c:numCache>
            </c:numRef>
          </c:val>
          <c:extLst>
            <c:ext xmlns:c16="http://schemas.microsoft.com/office/drawing/2014/chart" uri="{C3380CC4-5D6E-409C-BE32-E72D297353CC}">
              <c16:uniqueId val="{00000002-2DCF-4855-A464-09B42B895C5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ثلاثي1!$B$128</c:f>
              <c:strCache>
                <c:ptCount val="1"/>
                <c:pt idx="0">
                  <c:v>مجموع</c:v>
                </c:pt>
              </c:strCache>
            </c:strRef>
          </c:tx>
          <c:explosion val="12"/>
          <c:dPt>
            <c:idx val="0"/>
            <c:bubble3D val="0"/>
            <c:extLst>
              <c:ext xmlns:c16="http://schemas.microsoft.com/office/drawing/2014/chart" uri="{C3380CC4-5D6E-409C-BE32-E72D297353CC}">
                <c16:uniqueId val="{00000000-5E9A-4D13-8EF5-0D78530A3287}"/>
              </c:ext>
            </c:extLst>
          </c:dPt>
          <c:dPt>
            <c:idx val="1"/>
            <c:bubble3D val="0"/>
            <c:extLst>
              <c:ext xmlns:c16="http://schemas.microsoft.com/office/drawing/2014/chart" uri="{C3380CC4-5D6E-409C-BE32-E72D297353CC}">
                <c16:uniqueId val="{00000001-5E9A-4D13-8EF5-0D78530A328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ثلاثي1!$C$125:$D$125</c:f>
              <c:strCache>
                <c:ptCount val="2"/>
                <c:pt idx="0">
                  <c:v>أقل من 10</c:v>
                </c:pt>
                <c:pt idx="1">
                  <c:v>&gt;=10</c:v>
                </c:pt>
              </c:strCache>
            </c:strRef>
          </c:cat>
          <c:val>
            <c:numRef>
              <c:f>ثلاثي1!$C$128:$D$128</c:f>
              <c:numCache>
                <c:formatCode>General</c:formatCode>
                <c:ptCount val="2"/>
                <c:pt idx="0">
                  <c:v>0</c:v>
                </c:pt>
                <c:pt idx="1">
                  <c:v>0</c:v>
                </c:pt>
              </c:numCache>
            </c:numRef>
          </c:val>
          <c:extLst>
            <c:ext xmlns:c16="http://schemas.microsoft.com/office/drawing/2014/chart" uri="{C3380CC4-5D6E-409C-BE32-E72D297353CC}">
              <c16:uniqueId val="{00000002-5E9A-4D13-8EF5-0D78530A328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ثلاثي3!$H$169</c:f>
              <c:strCache>
                <c:ptCount val="1"/>
                <c:pt idx="0">
                  <c:v>مجموع</c:v>
                </c:pt>
              </c:strCache>
            </c:strRef>
          </c:tx>
          <c:dPt>
            <c:idx val="0"/>
            <c:bubble3D val="0"/>
            <c:explosion val="11"/>
            <c:extLst>
              <c:ext xmlns:c16="http://schemas.microsoft.com/office/drawing/2014/chart" uri="{C3380CC4-5D6E-409C-BE32-E72D297353CC}">
                <c16:uniqueId val="{00000000-9857-401A-A22E-46B2C79F969D}"/>
              </c:ext>
            </c:extLst>
          </c:dPt>
          <c:dPt>
            <c:idx val="1"/>
            <c:bubble3D val="0"/>
            <c:extLst>
              <c:ext xmlns:c16="http://schemas.microsoft.com/office/drawing/2014/chart" uri="{C3380CC4-5D6E-409C-BE32-E72D297353CC}">
                <c16:uniqueId val="{00000001-9857-401A-A22E-46B2C79F969D}"/>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ثلاثي3!$I$166:$J$166</c:f>
              <c:strCache>
                <c:ptCount val="2"/>
                <c:pt idx="0">
                  <c:v>أقل من 10</c:v>
                </c:pt>
                <c:pt idx="1">
                  <c:v>&gt;=10</c:v>
                </c:pt>
              </c:strCache>
            </c:strRef>
          </c:cat>
          <c:val>
            <c:numRef>
              <c:f>ثلاثي3!$I$169:$J$169</c:f>
              <c:numCache>
                <c:formatCode>General</c:formatCode>
                <c:ptCount val="2"/>
                <c:pt idx="0">
                  <c:v>0</c:v>
                </c:pt>
                <c:pt idx="1">
                  <c:v>0</c:v>
                </c:pt>
              </c:numCache>
            </c:numRef>
          </c:val>
          <c:extLst>
            <c:ext xmlns:c16="http://schemas.microsoft.com/office/drawing/2014/chart" uri="{C3380CC4-5D6E-409C-BE32-E72D297353CC}">
              <c16:uniqueId val="{00000002-9857-401A-A22E-46B2C79F969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ثلاثي3!$P$169</c:f>
              <c:strCache>
                <c:ptCount val="1"/>
                <c:pt idx="0">
                  <c:v>مجموع</c:v>
                </c:pt>
              </c:strCache>
            </c:strRef>
          </c:tx>
          <c:dPt>
            <c:idx val="0"/>
            <c:bubble3D val="0"/>
            <c:explosion val="13"/>
            <c:extLst>
              <c:ext xmlns:c16="http://schemas.microsoft.com/office/drawing/2014/chart" uri="{C3380CC4-5D6E-409C-BE32-E72D297353CC}">
                <c16:uniqueId val="{00000000-6D6C-4FC7-B35C-D56C0F22407E}"/>
              </c:ext>
            </c:extLst>
          </c:dPt>
          <c:dPt>
            <c:idx val="1"/>
            <c:bubble3D val="0"/>
            <c:extLst>
              <c:ext xmlns:c16="http://schemas.microsoft.com/office/drawing/2014/chart" uri="{C3380CC4-5D6E-409C-BE32-E72D297353CC}">
                <c16:uniqueId val="{00000001-6D6C-4FC7-B35C-D56C0F22407E}"/>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ثلاثي3!$Q$166:$R$166</c:f>
              <c:strCache>
                <c:ptCount val="2"/>
                <c:pt idx="0">
                  <c:v>أقل من 10</c:v>
                </c:pt>
                <c:pt idx="1">
                  <c:v>&gt;=10</c:v>
                </c:pt>
              </c:strCache>
            </c:strRef>
          </c:cat>
          <c:val>
            <c:numRef>
              <c:f>ثلاثي3!$Q$169:$R$169</c:f>
              <c:numCache>
                <c:formatCode>General</c:formatCode>
                <c:ptCount val="2"/>
                <c:pt idx="0">
                  <c:v>0</c:v>
                </c:pt>
                <c:pt idx="1">
                  <c:v>0</c:v>
                </c:pt>
              </c:numCache>
            </c:numRef>
          </c:val>
          <c:extLst>
            <c:ext xmlns:c16="http://schemas.microsoft.com/office/drawing/2014/chart" uri="{C3380CC4-5D6E-409C-BE32-E72D297353CC}">
              <c16:uniqueId val="{00000002-6D6C-4FC7-B35C-D56C0F22407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9068-4E8D-8363-F7CCF8BB6503}"/>
              </c:ext>
            </c:extLst>
          </c:dPt>
          <c:dPt>
            <c:idx val="1"/>
            <c:bubble3D val="0"/>
            <c:extLst>
              <c:ext xmlns:c16="http://schemas.microsoft.com/office/drawing/2014/chart" uri="{C3380CC4-5D6E-409C-BE32-E72D297353CC}">
                <c16:uniqueId val="{00000001-9068-4E8D-8363-F7CCF8BB650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ثلاثي3!$B$68:$B$69</c:f>
              <c:strCache>
                <c:ptCount val="2"/>
                <c:pt idx="0">
                  <c:v>التلاميذ الذين لهم معدل أقل من 10</c:v>
                </c:pt>
                <c:pt idx="1">
                  <c:v>التلاميذ الذين لهم معدل يساوي أو يفوق 10</c:v>
                </c:pt>
              </c:strCache>
            </c:strRef>
          </c:cat>
          <c:val>
            <c:numRef>
              <c:f>ثلاثي3!$G$68:$G$69</c:f>
              <c:numCache>
                <c:formatCode>General</c:formatCode>
                <c:ptCount val="2"/>
                <c:pt idx="0">
                  <c:v>45</c:v>
                </c:pt>
                <c:pt idx="1">
                  <c:v>0</c:v>
                </c:pt>
              </c:numCache>
            </c:numRef>
          </c:val>
          <c:extLst>
            <c:ext xmlns:c16="http://schemas.microsoft.com/office/drawing/2014/chart" uri="{C3380CC4-5D6E-409C-BE32-E72D297353CC}">
              <c16:uniqueId val="{00000002-9068-4E8D-8363-F7CCF8BB6503}"/>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overlay val="0"/>
    </c:legend>
    <c:plotVisOnly val="1"/>
    <c:dispBlanksAs val="zero"/>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2075-4A86-A748-390FDAB03EC8}"/>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2075-4A86-A748-390FDAB03EC8}"/>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2075-4A86-A748-390FDAB03EC8}"/>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2075-4A86-A748-390FDAB03EC8}"/>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ثلاثي3!$N$67:$N$69</c:f>
              <c:strCache>
                <c:ptCount val="3"/>
                <c:pt idx="0">
                  <c:v>مجال اللغة العربية</c:v>
                </c:pt>
                <c:pt idx="1">
                  <c:v>مجال العلوم والتكنولوجيا</c:v>
                </c:pt>
                <c:pt idx="2">
                  <c:v>مجال التنشئة</c:v>
                </c:pt>
              </c:strCache>
            </c:strRef>
          </c:cat>
          <c:val>
            <c:numRef>
              <c:f>ثلاثي3!$S$67:$S$69</c:f>
              <c:numCache>
                <c:formatCode>0.00</c:formatCode>
                <c:ptCount val="3"/>
                <c:pt idx="0">
                  <c:v>0</c:v>
                </c:pt>
                <c:pt idx="1">
                  <c:v>0</c:v>
                </c:pt>
                <c:pt idx="2">
                  <c:v>0</c:v>
                </c:pt>
              </c:numCache>
            </c:numRef>
          </c:val>
          <c:extLst>
            <c:ext xmlns:c16="http://schemas.microsoft.com/office/drawing/2014/chart" uri="{C3380CC4-5D6E-409C-BE32-E72D297353CC}">
              <c16:uniqueId val="{00000008-2075-4A86-A748-390FDAB03EC8}"/>
            </c:ext>
          </c:extLst>
        </c:ser>
        <c:dLbls>
          <c:showLegendKey val="0"/>
          <c:showVal val="0"/>
          <c:showCatName val="0"/>
          <c:showSerName val="0"/>
          <c:showPercent val="0"/>
          <c:showBubbleSize val="0"/>
        </c:dLbls>
        <c:gapWidth val="150"/>
        <c:axId val="463704648"/>
        <c:axId val="463701120"/>
      </c:barChart>
      <c:catAx>
        <c:axId val="463704648"/>
        <c:scaling>
          <c:orientation val="minMax"/>
        </c:scaling>
        <c:delete val="0"/>
        <c:axPos val="b"/>
        <c:numFmt formatCode="General" sourceLinked="1"/>
        <c:majorTickMark val="out"/>
        <c:minorTickMark val="none"/>
        <c:tickLblPos val="nextTo"/>
        <c:crossAx val="463701120"/>
        <c:crosses val="autoZero"/>
        <c:auto val="1"/>
        <c:lblAlgn val="ctr"/>
        <c:lblOffset val="100"/>
        <c:noMultiLvlLbl val="0"/>
      </c:catAx>
      <c:valAx>
        <c:axId val="463701120"/>
        <c:scaling>
          <c:orientation val="minMax"/>
          <c:max val="20"/>
        </c:scaling>
        <c:delete val="0"/>
        <c:axPos val="l"/>
        <c:majorGridlines/>
        <c:numFmt formatCode="0.00" sourceLinked="1"/>
        <c:majorTickMark val="out"/>
        <c:minorTickMark val="none"/>
        <c:tickLblPos val="nextTo"/>
        <c:crossAx val="463704648"/>
        <c:crosses val="autoZero"/>
        <c:crossBetween val="between"/>
      </c:valAx>
    </c:plotArea>
    <c:plotVisOnly val="1"/>
    <c:dispBlanksAs val="gap"/>
    <c:showDLblsOverMax val="0"/>
  </c:chart>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ثلاثي3!$AI$7</c:f>
              <c:strCache>
                <c:ptCount val="1"/>
                <c:pt idx="0">
                  <c:v>إناث</c:v>
                </c:pt>
              </c:strCache>
            </c:strRef>
          </c:tx>
          <c:dPt>
            <c:idx val="0"/>
            <c:bubble3D val="0"/>
            <c:extLst>
              <c:ext xmlns:c16="http://schemas.microsoft.com/office/drawing/2014/chart" uri="{C3380CC4-5D6E-409C-BE32-E72D297353CC}">
                <c16:uniqueId val="{00000000-3985-4607-9183-546221DB1C89}"/>
              </c:ext>
            </c:extLst>
          </c:dPt>
          <c:dPt>
            <c:idx val="1"/>
            <c:bubble3D val="0"/>
            <c:extLst>
              <c:ext xmlns:c16="http://schemas.microsoft.com/office/drawing/2014/chart" uri="{C3380CC4-5D6E-409C-BE32-E72D297353CC}">
                <c16:uniqueId val="{00000001-3985-4607-9183-546221DB1C8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ثلاثي3!$AJ$6:$AK$6</c:f>
              <c:strCache>
                <c:ptCount val="2"/>
                <c:pt idx="0">
                  <c:v>أقل من 10</c:v>
                </c:pt>
                <c:pt idx="1">
                  <c:v>&gt;=10</c:v>
                </c:pt>
              </c:strCache>
            </c:strRef>
          </c:cat>
          <c:val>
            <c:numRef>
              <c:f>ثلاثي3!$AJ$7:$AK$7</c:f>
              <c:numCache>
                <c:formatCode>General</c:formatCode>
                <c:ptCount val="2"/>
                <c:pt idx="0">
                  <c:v>0</c:v>
                </c:pt>
                <c:pt idx="1">
                  <c:v>0</c:v>
                </c:pt>
              </c:numCache>
            </c:numRef>
          </c:val>
          <c:extLst>
            <c:ext xmlns:c16="http://schemas.microsoft.com/office/drawing/2014/chart" uri="{C3380CC4-5D6E-409C-BE32-E72D297353CC}">
              <c16:uniqueId val="{00000002-3985-4607-9183-546221DB1C8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ثلاثي3!$AI$8</c:f>
              <c:strCache>
                <c:ptCount val="1"/>
                <c:pt idx="0">
                  <c:v>ذكور</c:v>
                </c:pt>
              </c:strCache>
            </c:strRef>
          </c:tx>
          <c:dPt>
            <c:idx val="0"/>
            <c:bubble3D val="0"/>
            <c:extLst>
              <c:ext xmlns:c16="http://schemas.microsoft.com/office/drawing/2014/chart" uri="{C3380CC4-5D6E-409C-BE32-E72D297353CC}">
                <c16:uniqueId val="{00000000-38AD-467E-A95D-9384A0F7F8FA}"/>
              </c:ext>
            </c:extLst>
          </c:dPt>
          <c:dPt>
            <c:idx val="1"/>
            <c:bubble3D val="0"/>
            <c:extLst>
              <c:ext xmlns:c16="http://schemas.microsoft.com/office/drawing/2014/chart" uri="{C3380CC4-5D6E-409C-BE32-E72D297353CC}">
                <c16:uniqueId val="{00000001-38AD-467E-A95D-9384A0F7F8F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ثلاثي3!$AJ$6:$AK$6</c:f>
              <c:strCache>
                <c:ptCount val="2"/>
                <c:pt idx="0">
                  <c:v>أقل من 10</c:v>
                </c:pt>
                <c:pt idx="1">
                  <c:v>&gt;=10</c:v>
                </c:pt>
              </c:strCache>
            </c:strRef>
          </c:cat>
          <c:val>
            <c:numRef>
              <c:f>ثلاثي3!$AJ$8:$AK$8</c:f>
              <c:numCache>
                <c:formatCode>General</c:formatCode>
                <c:ptCount val="2"/>
                <c:pt idx="0">
                  <c:v>0</c:v>
                </c:pt>
                <c:pt idx="1">
                  <c:v>0</c:v>
                </c:pt>
              </c:numCache>
            </c:numRef>
          </c:val>
          <c:extLst>
            <c:ext xmlns:c16="http://schemas.microsoft.com/office/drawing/2014/chart" uri="{C3380CC4-5D6E-409C-BE32-E72D297353CC}">
              <c16:uniqueId val="{00000002-38AD-467E-A95D-9384A0F7F8FA}"/>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7266668458251588"/>
          <c:y val="0.52886653057256727"/>
          <c:w val="0.29386041761844617"/>
          <c:h val="0.27713278895693594"/>
        </c:manualLayout>
      </c:layout>
      <c:overlay val="0"/>
      <c:txPr>
        <a:bodyPr/>
        <a:lstStyle/>
        <a:p>
          <a:pPr rtl="0">
            <a:defRPr/>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ثلاثي3!$AL$6</c:f>
              <c:strCache>
                <c:ptCount val="1"/>
                <c:pt idx="0">
                  <c:v>مجموع</c:v>
                </c:pt>
              </c:strCache>
            </c:strRef>
          </c:tx>
          <c:dPt>
            <c:idx val="0"/>
            <c:bubble3D val="0"/>
            <c:extLst>
              <c:ext xmlns:c16="http://schemas.microsoft.com/office/drawing/2014/chart" uri="{C3380CC4-5D6E-409C-BE32-E72D297353CC}">
                <c16:uniqueId val="{00000000-D084-402F-9466-70773EF8B314}"/>
              </c:ext>
            </c:extLst>
          </c:dPt>
          <c:dPt>
            <c:idx val="1"/>
            <c:bubble3D val="0"/>
            <c:explosion val="9"/>
            <c:extLst>
              <c:ext xmlns:c16="http://schemas.microsoft.com/office/drawing/2014/chart" uri="{C3380CC4-5D6E-409C-BE32-E72D297353CC}">
                <c16:uniqueId val="{00000001-D084-402F-9466-70773EF8B31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ثلاثي3!$AI$7:$AI$8</c:f>
              <c:strCache>
                <c:ptCount val="2"/>
                <c:pt idx="0">
                  <c:v>إناث</c:v>
                </c:pt>
                <c:pt idx="1">
                  <c:v>ذكور</c:v>
                </c:pt>
              </c:strCache>
            </c:strRef>
          </c:cat>
          <c:val>
            <c:numRef>
              <c:f>ثلاثي3!$AL$7:$AL$8</c:f>
              <c:numCache>
                <c:formatCode>General</c:formatCode>
                <c:ptCount val="2"/>
                <c:pt idx="0">
                  <c:v>0</c:v>
                </c:pt>
                <c:pt idx="1">
                  <c:v>0</c:v>
                </c:pt>
              </c:numCache>
            </c:numRef>
          </c:val>
          <c:extLst>
            <c:ext xmlns:c16="http://schemas.microsoft.com/office/drawing/2014/chart" uri="{C3380CC4-5D6E-409C-BE32-E72D297353CC}">
              <c16:uniqueId val="{00000002-D084-402F-9466-70773EF8B31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العربية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دفتر3!$M$9:$O$9</c:f>
              <c:strCache>
                <c:ptCount val="3"/>
                <c:pt idx="0">
                  <c:v>ثلاثي 1</c:v>
                </c:pt>
                <c:pt idx="1">
                  <c:v>ثلاثي 2</c:v>
                </c:pt>
                <c:pt idx="2">
                  <c:v>ثلاثي 3</c:v>
                </c:pt>
              </c:strCache>
            </c:strRef>
          </c:cat>
          <c:val>
            <c:numRef>
              <c:f>دفتر3!$M$14:$O$14</c:f>
              <c:numCache>
                <c:formatCode>0.00</c:formatCode>
                <c:ptCount val="3"/>
                <c:pt idx="0">
                  <c:v>0</c:v>
                </c:pt>
                <c:pt idx="1">
                  <c:v>0</c:v>
                </c:pt>
                <c:pt idx="2">
                  <c:v>0</c:v>
                </c:pt>
              </c:numCache>
            </c:numRef>
          </c:val>
          <c:extLst>
            <c:ext xmlns:c16="http://schemas.microsoft.com/office/drawing/2014/chart" uri="{C3380CC4-5D6E-409C-BE32-E72D297353CC}">
              <c16:uniqueId val="{00000000-E15C-44FE-B00B-37B9D79F07E1}"/>
            </c:ext>
          </c:extLst>
        </c:ser>
        <c:dLbls>
          <c:showLegendKey val="0"/>
          <c:showVal val="0"/>
          <c:showCatName val="0"/>
          <c:showSerName val="0"/>
          <c:showPercent val="0"/>
          <c:showBubbleSize val="0"/>
        </c:dLbls>
        <c:gapWidth val="150"/>
        <c:axId val="466415152"/>
        <c:axId val="466419464"/>
      </c:barChart>
      <c:catAx>
        <c:axId val="466415152"/>
        <c:scaling>
          <c:orientation val="minMax"/>
        </c:scaling>
        <c:delete val="0"/>
        <c:axPos val="b"/>
        <c:numFmt formatCode="General" sourceLinked="1"/>
        <c:majorTickMark val="out"/>
        <c:minorTickMark val="none"/>
        <c:tickLblPos val="nextTo"/>
        <c:txPr>
          <a:bodyPr/>
          <a:lstStyle/>
          <a:p>
            <a:pPr>
              <a:defRPr sz="800" b="1"/>
            </a:pPr>
            <a:endParaRPr lang="fr-FR"/>
          </a:p>
        </c:txPr>
        <c:crossAx val="466419464"/>
        <c:crosses val="autoZero"/>
        <c:auto val="1"/>
        <c:lblAlgn val="ctr"/>
        <c:lblOffset val="100"/>
        <c:noMultiLvlLbl val="0"/>
      </c:catAx>
      <c:valAx>
        <c:axId val="466419464"/>
        <c:scaling>
          <c:orientation val="minMax"/>
          <c:max val="20"/>
          <c:min val="0"/>
        </c:scaling>
        <c:delete val="0"/>
        <c:axPos val="l"/>
        <c:majorGridlines/>
        <c:numFmt formatCode="0.00" sourceLinked="1"/>
        <c:majorTickMark val="out"/>
        <c:minorTickMark val="none"/>
        <c:tickLblPos val="nextTo"/>
        <c:crossAx val="466415152"/>
        <c:crosses val="autoZero"/>
        <c:crossBetween val="between"/>
      </c:valAx>
    </c:plotArea>
    <c:plotVisOnly val="1"/>
    <c:dispBlanksAs val="gap"/>
    <c:showDLblsOverMax val="0"/>
  </c:chart>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العلوم</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دفتر3!$M$16:$O$16</c:f>
              <c:strCache>
                <c:ptCount val="3"/>
                <c:pt idx="0">
                  <c:v>ثلاثي 1</c:v>
                </c:pt>
                <c:pt idx="1">
                  <c:v>ثلاثي 2</c:v>
                </c:pt>
                <c:pt idx="2">
                  <c:v>ثلاثي 3</c:v>
                </c:pt>
              </c:strCache>
            </c:strRef>
          </c:cat>
          <c:val>
            <c:numRef>
              <c:f>دفتر3!$M$20:$O$20</c:f>
              <c:numCache>
                <c:formatCode>0.00</c:formatCode>
                <c:ptCount val="3"/>
                <c:pt idx="0">
                  <c:v>0</c:v>
                </c:pt>
                <c:pt idx="1">
                  <c:v>0</c:v>
                </c:pt>
                <c:pt idx="2">
                  <c:v>0</c:v>
                </c:pt>
              </c:numCache>
            </c:numRef>
          </c:val>
          <c:extLst>
            <c:ext xmlns:c16="http://schemas.microsoft.com/office/drawing/2014/chart" uri="{C3380CC4-5D6E-409C-BE32-E72D297353CC}">
              <c16:uniqueId val="{00000000-D551-4824-BAC1-448D1C0B3307}"/>
            </c:ext>
          </c:extLst>
        </c:ser>
        <c:dLbls>
          <c:showLegendKey val="0"/>
          <c:showVal val="0"/>
          <c:showCatName val="0"/>
          <c:showSerName val="0"/>
          <c:showPercent val="0"/>
          <c:showBubbleSize val="0"/>
        </c:dLbls>
        <c:gapWidth val="150"/>
        <c:axId val="466419856"/>
        <c:axId val="466415544"/>
      </c:barChart>
      <c:catAx>
        <c:axId val="466419856"/>
        <c:scaling>
          <c:orientation val="minMax"/>
        </c:scaling>
        <c:delete val="0"/>
        <c:axPos val="b"/>
        <c:numFmt formatCode="General" sourceLinked="1"/>
        <c:majorTickMark val="out"/>
        <c:minorTickMark val="none"/>
        <c:tickLblPos val="nextTo"/>
        <c:txPr>
          <a:bodyPr/>
          <a:lstStyle/>
          <a:p>
            <a:pPr>
              <a:defRPr sz="800" b="1"/>
            </a:pPr>
            <a:endParaRPr lang="fr-FR"/>
          </a:p>
        </c:txPr>
        <c:crossAx val="466415544"/>
        <c:crosses val="autoZero"/>
        <c:auto val="1"/>
        <c:lblAlgn val="ctr"/>
        <c:lblOffset val="100"/>
        <c:noMultiLvlLbl val="0"/>
      </c:catAx>
      <c:valAx>
        <c:axId val="466415544"/>
        <c:scaling>
          <c:orientation val="minMax"/>
          <c:max val="20"/>
          <c:min val="0"/>
        </c:scaling>
        <c:delete val="0"/>
        <c:axPos val="l"/>
        <c:majorGridlines/>
        <c:numFmt formatCode="0.00" sourceLinked="1"/>
        <c:majorTickMark val="out"/>
        <c:minorTickMark val="none"/>
        <c:tickLblPos val="nextTo"/>
        <c:crossAx val="466419856"/>
        <c:crosses val="autoZero"/>
        <c:crossBetween val="between"/>
      </c:valAx>
    </c:plotArea>
    <c:plotVisOnly val="1"/>
    <c:dispBlanksAs val="gap"/>
    <c:showDLblsOverMax val="0"/>
  </c:chart>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التنشئة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دفتر3!$M$22:$O$22</c:f>
              <c:strCache>
                <c:ptCount val="3"/>
                <c:pt idx="0">
                  <c:v>ثلاثي 1</c:v>
                </c:pt>
                <c:pt idx="1">
                  <c:v>ثلاثي 2</c:v>
                </c:pt>
                <c:pt idx="2">
                  <c:v>ثلاثي 3</c:v>
                </c:pt>
              </c:strCache>
            </c:strRef>
          </c:cat>
          <c:val>
            <c:numRef>
              <c:f>دفتر3!$M$27:$O$27</c:f>
              <c:numCache>
                <c:formatCode>0.00</c:formatCode>
                <c:ptCount val="3"/>
                <c:pt idx="0">
                  <c:v>0</c:v>
                </c:pt>
                <c:pt idx="1">
                  <c:v>0</c:v>
                </c:pt>
                <c:pt idx="2">
                  <c:v>0</c:v>
                </c:pt>
              </c:numCache>
            </c:numRef>
          </c:val>
          <c:extLst>
            <c:ext xmlns:c16="http://schemas.microsoft.com/office/drawing/2014/chart" uri="{C3380CC4-5D6E-409C-BE32-E72D297353CC}">
              <c16:uniqueId val="{00000000-E7DF-46A1-AC3D-0EB8950538D3}"/>
            </c:ext>
          </c:extLst>
        </c:ser>
        <c:dLbls>
          <c:showLegendKey val="0"/>
          <c:showVal val="0"/>
          <c:showCatName val="0"/>
          <c:showSerName val="0"/>
          <c:showPercent val="0"/>
          <c:showBubbleSize val="0"/>
        </c:dLbls>
        <c:gapWidth val="150"/>
        <c:axId val="466416328"/>
        <c:axId val="466414368"/>
      </c:barChart>
      <c:catAx>
        <c:axId val="466416328"/>
        <c:scaling>
          <c:orientation val="minMax"/>
        </c:scaling>
        <c:delete val="0"/>
        <c:axPos val="b"/>
        <c:numFmt formatCode="General" sourceLinked="1"/>
        <c:majorTickMark val="out"/>
        <c:minorTickMark val="none"/>
        <c:tickLblPos val="nextTo"/>
        <c:txPr>
          <a:bodyPr/>
          <a:lstStyle/>
          <a:p>
            <a:pPr>
              <a:defRPr sz="800" b="1"/>
            </a:pPr>
            <a:endParaRPr lang="fr-FR"/>
          </a:p>
        </c:txPr>
        <c:crossAx val="466414368"/>
        <c:crosses val="autoZero"/>
        <c:auto val="1"/>
        <c:lblAlgn val="ctr"/>
        <c:lblOffset val="100"/>
        <c:noMultiLvlLbl val="0"/>
      </c:catAx>
      <c:valAx>
        <c:axId val="466414368"/>
        <c:scaling>
          <c:orientation val="minMax"/>
          <c:max val="20"/>
          <c:min val="0"/>
        </c:scaling>
        <c:delete val="0"/>
        <c:axPos val="l"/>
        <c:majorGridlines/>
        <c:numFmt formatCode="0.00" sourceLinked="1"/>
        <c:majorTickMark val="out"/>
        <c:minorTickMark val="none"/>
        <c:tickLblPos val="nextTo"/>
        <c:crossAx val="466416328"/>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ثلاثي1!$C$167</c:f>
              <c:strCache>
                <c:ptCount val="1"/>
                <c:pt idx="0">
                  <c:v>إناث</c:v>
                </c:pt>
              </c:strCache>
            </c:strRef>
          </c:tx>
          <c:dPt>
            <c:idx val="0"/>
            <c:bubble3D val="0"/>
            <c:extLst>
              <c:ext xmlns:c16="http://schemas.microsoft.com/office/drawing/2014/chart" uri="{C3380CC4-5D6E-409C-BE32-E72D297353CC}">
                <c16:uniqueId val="{00000000-FC77-4586-98BB-533681F2277B}"/>
              </c:ext>
            </c:extLst>
          </c:dPt>
          <c:dPt>
            <c:idx val="1"/>
            <c:bubble3D val="0"/>
            <c:explosion val="10"/>
            <c:extLst>
              <c:ext xmlns:c16="http://schemas.microsoft.com/office/drawing/2014/chart" uri="{C3380CC4-5D6E-409C-BE32-E72D297353CC}">
                <c16:uniqueId val="{00000001-FC77-4586-98BB-533681F2277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ثلاثي1!$D$166:$E$166</c:f>
              <c:strCache>
                <c:ptCount val="2"/>
                <c:pt idx="0">
                  <c:v>أقل من 10</c:v>
                </c:pt>
                <c:pt idx="1">
                  <c:v>&gt;=10</c:v>
                </c:pt>
              </c:strCache>
            </c:strRef>
          </c:cat>
          <c:val>
            <c:numRef>
              <c:f>ثلاثي1!$D$167:$E$167</c:f>
              <c:numCache>
                <c:formatCode>General</c:formatCode>
                <c:ptCount val="2"/>
                <c:pt idx="0">
                  <c:v>0</c:v>
                </c:pt>
                <c:pt idx="1">
                  <c:v>0</c:v>
                </c:pt>
              </c:numCache>
            </c:numRef>
          </c:val>
          <c:extLst>
            <c:ext xmlns:c16="http://schemas.microsoft.com/office/drawing/2014/chart" uri="{C3380CC4-5D6E-409C-BE32-E72D297353CC}">
              <c16:uniqueId val="{00000002-FC77-4586-98BB-533681F2277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دفتر3!$L$29:$L$31</c:f>
              <c:strCache>
                <c:ptCount val="3"/>
                <c:pt idx="0">
                  <c:v>معدل الثلاثي الأول</c:v>
                </c:pt>
                <c:pt idx="1">
                  <c:v>معدل الثلاثي الثاني</c:v>
                </c:pt>
                <c:pt idx="2">
                  <c:v>معدل الثلاثي الثالث</c:v>
                </c:pt>
              </c:strCache>
            </c:strRef>
          </c:cat>
          <c:val>
            <c:numRef>
              <c:f>دفتر3!$M$29:$M$31</c:f>
              <c:numCache>
                <c:formatCode>0.00</c:formatCode>
                <c:ptCount val="3"/>
                <c:pt idx="0">
                  <c:v>0</c:v>
                </c:pt>
                <c:pt idx="1">
                  <c:v>0</c:v>
                </c:pt>
                <c:pt idx="2">
                  <c:v>0</c:v>
                </c:pt>
              </c:numCache>
            </c:numRef>
          </c:val>
          <c:extLst>
            <c:ext xmlns:c16="http://schemas.microsoft.com/office/drawing/2014/chart" uri="{C3380CC4-5D6E-409C-BE32-E72D297353CC}">
              <c16:uniqueId val="{00000000-2436-460E-831F-20C1AE294636}"/>
            </c:ext>
          </c:extLst>
        </c:ser>
        <c:dLbls>
          <c:showLegendKey val="0"/>
          <c:showVal val="0"/>
          <c:showCatName val="0"/>
          <c:showSerName val="0"/>
          <c:showPercent val="0"/>
          <c:showBubbleSize val="0"/>
        </c:dLbls>
        <c:gapWidth val="150"/>
        <c:axId val="466418288"/>
        <c:axId val="466418680"/>
      </c:barChart>
      <c:catAx>
        <c:axId val="466418288"/>
        <c:scaling>
          <c:orientation val="minMax"/>
        </c:scaling>
        <c:delete val="0"/>
        <c:axPos val="b"/>
        <c:numFmt formatCode="General" sourceLinked="1"/>
        <c:majorTickMark val="out"/>
        <c:minorTickMark val="none"/>
        <c:tickLblPos val="nextTo"/>
        <c:crossAx val="466418680"/>
        <c:crosses val="autoZero"/>
        <c:auto val="1"/>
        <c:lblAlgn val="ctr"/>
        <c:lblOffset val="100"/>
        <c:noMultiLvlLbl val="0"/>
      </c:catAx>
      <c:valAx>
        <c:axId val="466418680"/>
        <c:scaling>
          <c:orientation val="minMax"/>
          <c:max val="20"/>
          <c:min val="0"/>
        </c:scaling>
        <c:delete val="0"/>
        <c:axPos val="l"/>
        <c:majorGridlines/>
        <c:numFmt formatCode="0.00" sourceLinked="1"/>
        <c:majorTickMark val="out"/>
        <c:minorTickMark val="none"/>
        <c:tickLblPos val="nextTo"/>
        <c:crossAx val="466418288"/>
        <c:crosses val="autoZero"/>
        <c:crossBetween val="between"/>
      </c:valAx>
    </c:plotArea>
    <c:plotVisOnly val="1"/>
    <c:dispBlanksAs val="gap"/>
    <c:showDLblsOverMax val="0"/>
  </c:chart>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b="1"/>
              <a:t>تطور معدل القسم في المجالات</a:t>
            </a:r>
            <a:endParaRPr lang="fr-FR"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'متابعة القسم'!$C$9</c:f>
              <c:strCache>
                <c:ptCount val="1"/>
                <c:pt idx="0">
                  <c:v>ثلاثي 1</c:v>
                </c:pt>
              </c:strCache>
            </c:strRef>
          </c:tx>
          <c:spPr>
            <a:solidFill>
              <a:schemeClr val="accent1"/>
            </a:solidFill>
            <a:ln>
              <a:noFill/>
            </a:ln>
            <a:effectLst/>
          </c:spPr>
          <c:invertIfNegative val="0"/>
          <c:cat>
            <c:strRef>
              <c:f>'متابعة القسم'!$B$10:$B$13</c:f>
              <c:strCache>
                <c:ptCount val="4"/>
                <c:pt idx="0">
                  <c:v>معدل الثلاثي</c:v>
                </c:pt>
                <c:pt idx="1">
                  <c:v>مجال اللغة العربية</c:v>
                </c:pt>
                <c:pt idx="2">
                  <c:v>مجال العلوم والتكنولوجيا</c:v>
                </c:pt>
                <c:pt idx="3">
                  <c:v>مجال التنشئة</c:v>
                </c:pt>
              </c:strCache>
            </c:strRef>
          </c:cat>
          <c:val>
            <c:numRef>
              <c:f>'متابعة القسم'!$C$10:$C$13</c:f>
              <c:numCache>
                <c:formatCode>0.00</c:formatCode>
                <c:ptCount val="4"/>
                <c:pt idx="0">
                  <c:v>0</c:v>
                </c:pt>
                <c:pt idx="1">
                  <c:v>0</c:v>
                </c:pt>
                <c:pt idx="2">
                  <c:v>0</c:v>
                </c:pt>
                <c:pt idx="3">
                  <c:v>0</c:v>
                </c:pt>
              </c:numCache>
            </c:numRef>
          </c:val>
          <c:extLst>
            <c:ext xmlns:c16="http://schemas.microsoft.com/office/drawing/2014/chart" uri="{C3380CC4-5D6E-409C-BE32-E72D297353CC}">
              <c16:uniqueId val="{00000000-B5A9-4D5B-8EA9-331881D2F1D8}"/>
            </c:ext>
          </c:extLst>
        </c:ser>
        <c:ser>
          <c:idx val="1"/>
          <c:order val="1"/>
          <c:tx>
            <c:strRef>
              <c:f>'متابعة القسم'!$D$9</c:f>
              <c:strCache>
                <c:ptCount val="1"/>
                <c:pt idx="0">
                  <c:v>ثلاثي 2</c:v>
                </c:pt>
              </c:strCache>
            </c:strRef>
          </c:tx>
          <c:spPr>
            <a:solidFill>
              <a:schemeClr val="accent2"/>
            </a:solidFill>
            <a:ln>
              <a:noFill/>
            </a:ln>
            <a:effectLst/>
          </c:spPr>
          <c:invertIfNegative val="0"/>
          <c:cat>
            <c:strRef>
              <c:f>'متابعة القسم'!$B$10:$B$13</c:f>
              <c:strCache>
                <c:ptCount val="4"/>
                <c:pt idx="0">
                  <c:v>معدل الثلاثي</c:v>
                </c:pt>
                <c:pt idx="1">
                  <c:v>مجال اللغة العربية</c:v>
                </c:pt>
                <c:pt idx="2">
                  <c:v>مجال العلوم والتكنولوجيا</c:v>
                </c:pt>
                <c:pt idx="3">
                  <c:v>مجال التنشئة</c:v>
                </c:pt>
              </c:strCache>
            </c:strRef>
          </c:cat>
          <c:val>
            <c:numRef>
              <c:f>'متابعة القسم'!$D$10:$D$13</c:f>
              <c:numCache>
                <c:formatCode>0.00</c:formatCode>
                <c:ptCount val="4"/>
                <c:pt idx="0">
                  <c:v>0</c:v>
                </c:pt>
                <c:pt idx="1">
                  <c:v>0</c:v>
                </c:pt>
                <c:pt idx="2">
                  <c:v>0</c:v>
                </c:pt>
                <c:pt idx="3">
                  <c:v>0</c:v>
                </c:pt>
              </c:numCache>
            </c:numRef>
          </c:val>
          <c:extLst>
            <c:ext xmlns:c16="http://schemas.microsoft.com/office/drawing/2014/chart" uri="{C3380CC4-5D6E-409C-BE32-E72D297353CC}">
              <c16:uniqueId val="{00000001-B5A9-4D5B-8EA9-331881D2F1D8}"/>
            </c:ext>
          </c:extLst>
        </c:ser>
        <c:ser>
          <c:idx val="2"/>
          <c:order val="2"/>
          <c:tx>
            <c:strRef>
              <c:f>'متابعة القسم'!$E$9</c:f>
              <c:strCache>
                <c:ptCount val="1"/>
                <c:pt idx="0">
                  <c:v>ثلاثي 3</c:v>
                </c:pt>
              </c:strCache>
            </c:strRef>
          </c:tx>
          <c:spPr>
            <a:solidFill>
              <a:schemeClr val="accent3"/>
            </a:solidFill>
            <a:ln>
              <a:noFill/>
            </a:ln>
            <a:effectLst/>
          </c:spPr>
          <c:invertIfNegative val="0"/>
          <c:cat>
            <c:strRef>
              <c:f>'متابعة القسم'!$B$10:$B$13</c:f>
              <c:strCache>
                <c:ptCount val="4"/>
                <c:pt idx="0">
                  <c:v>معدل الثلاثي</c:v>
                </c:pt>
                <c:pt idx="1">
                  <c:v>مجال اللغة العربية</c:v>
                </c:pt>
                <c:pt idx="2">
                  <c:v>مجال العلوم والتكنولوجيا</c:v>
                </c:pt>
                <c:pt idx="3">
                  <c:v>مجال التنشئة</c:v>
                </c:pt>
              </c:strCache>
            </c:strRef>
          </c:cat>
          <c:val>
            <c:numRef>
              <c:f>'متابعة القسم'!$E$10:$E$13</c:f>
              <c:numCache>
                <c:formatCode>0.00</c:formatCode>
                <c:ptCount val="4"/>
                <c:pt idx="0">
                  <c:v>0</c:v>
                </c:pt>
                <c:pt idx="1">
                  <c:v>0</c:v>
                </c:pt>
                <c:pt idx="2">
                  <c:v>0</c:v>
                </c:pt>
                <c:pt idx="3">
                  <c:v>0</c:v>
                </c:pt>
              </c:numCache>
            </c:numRef>
          </c:val>
          <c:extLst>
            <c:ext xmlns:c16="http://schemas.microsoft.com/office/drawing/2014/chart" uri="{C3380CC4-5D6E-409C-BE32-E72D297353CC}">
              <c16:uniqueId val="{00000002-B5A9-4D5B-8EA9-331881D2F1D8}"/>
            </c:ext>
          </c:extLst>
        </c:ser>
        <c:dLbls>
          <c:showLegendKey val="0"/>
          <c:showVal val="0"/>
          <c:showCatName val="0"/>
          <c:showSerName val="0"/>
          <c:showPercent val="0"/>
          <c:showBubbleSize val="0"/>
        </c:dLbls>
        <c:gapWidth val="219"/>
        <c:overlap val="-27"/>
        <c:axId val="466419072"/>
        <c:axId val="466413976"/>
      </c:barChart>
      <c:catAx>
        <c:axId val="466419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6413976"/>
        <c:crosses val="autoZero"/>
        <c:auto val="1"/>
        <c:lblAlgn val="ctr"/>
        <c:lblOffset val="100"/>
        <c:noMultiLvlLbl val="0"/>
      </c:catAx>
      <c:valAx>
        <c:axId val="4664139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64190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a:t>نسبة</a:t>
            </a:r>
            <a:r>
              <a:rPr lang="ar-TN" baseline="0"/>
              <a:t> النجاح</a:t>
            </a:r>
            <a:endParaRPr lang="ar-TN"/>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strRef>
              <c:f>'متابعة القسم'!$D$33</c:f>
              <c:strCache>
                <c:ptCount val="1"/>
                <c:pt idx="0">
                  <c:v>&gt;=10</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F34-4B38-B3FC-28BAB23726D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F34-4B38-B3FC-28BAB23726D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'متابعة القسم'!$B$34:$B$35</c:f>
              <c:strCache>
                <c:ptCount val="2"/>
                <c:pt idx="0">
                  <c:v>إناث</c:v>
                </c:pt>
                <c:pt idx="1">
                  <c:v>ذكور</c:v>
                </c:pt>
              </c:strCache>
            </c:strRef>
          </c:cat>
          <c:val>
            <c:numRef>
              <c:f>'متابعة القسم'!$D$34:$D$35</c:f>
              <c:numCache>
                <c:formatCode>General</c:formatCode>
                <c:ptCount val="2"/>
                <c:pt idx="0">
                  <c:v>0</c:v>
                </c:pt>
                <c:pt idx="1">
                  <c:v>0</c:v>
                </c:pt>
              </c:numCache>
            </c:numRef>
          </c:val>
          <c:extLst>
            <c:ext xmlns:c16="http://schemas.microsoft.com/office/drawing/2014/chart" uri="{C3380CC4-5D6E-409C-BE32-E72D297353CC}">
              <c16:uniqueId val="{00000004-CF34-4B38-B3FC-28BAB23726D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ثلاثي1!$H$167</c:f>
              <c:strCache>
                <c:ptCount val="1"/>
                <c:pt idx="0">
                  <c:v>إناث</c:v>
                </c:pt>
              </c:strCache>
            </c:strRef>
          </c:tx>
          <c:dPt>
            <c:idx val="0"/>
            <c:bubble3D val="0"/>
            <c:explosion val="9"/>
            <c:extLst>
              <c:ext xmlns:c16="http://schemas.microsoft.com/office/drawing/2014/chart" uri="{C3380CC4-5D6E-409C-BE32-E72D297353CC}">
                <c16:uniqueId val="{00000000-ADD9-49E0-A0F8-2BC363E7277F}"/>
              </c:ext>
            </c:extLst>
          </c:dPt>
          <c:dPt>
            <c:idx val="1"/>
            <c:bubble3D val="0"/>
            <c:extLst>
              <c:ext xmlns:c16="http://schemas.microsoft.com/office/drawing/2014/chart" uri="{C3380CC4-5D6E-409C-BE32-E72D297353CC}">
                <c16:uniqueId val="{00000001-ADD9-49E0-A0F8-2BC363E7277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ثلاثي1!$I$166:$J$166</c:f>
              <c:strCache>
                <c:ptCount val="2"/>
                <c:pt idx="0">
                  <c:v>أقل من 10</c:v>
                </c:pt>
                <c:pt idx="1">
                  <c:v>&gt;=10</c:v>
                </c:pt>
              </c:strCache>
            </c:strRef>
          </c:cat>
          <c:val>
            <c:numRef>
              <c:f>ثلاثي1!$I$167:$J$167</c:f>
              <c:numCache>
                <c:formatCode>General</c:formatCode>
                <c:ptCount val="2"/>
                <c:pt idx="0">
                  <c:v>0</c:v>
                </c:pt>
                <c:pt idx="1">
                  <c:v>0</c:v>
                </c:pt>
              </c:numCache>
            </c:numRef>
          </c:val>
          <c:extLst>
            <c:ext xmlns:c16="http://schemas.microsoft.com/office/drawing/2014/chart" uri="{C3380CC4-5D6E-409C-BE32-E72D297353CC}">
              <c16:uniqueId val="{00000002-ADD9-49E0-A0F8-2BC363E7277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ثلاثي1!$P$167</c:f>
              <c:strCache>
                <c:ptCount val="1"/>
                <c:pt idx="0">
                  <c:v>إناث</c:v>
                </c:pt>
              </c:strCache>
            </c:strRef>
          </c:tx>
          <c:dPt>
            <c:idx val="0"/>
            <c:bubble3D val="0"/>
            <c:explosion val="12"/>
            <c:extLst>
              <c:ext xmlns:c16="http://schemas.microsoft.com/office/drawing/2014/chart" uri="{C3380CC4-5D6E-409C-BE32-E72D297353CC}">
                <c16:uniqueId val="{00000000-267F-4F9F-AEEC-A0C8B1292EAF}"/>
              </c:ext>
            </c:extLst>
          </c:dPt>
          <c:dPt>
            <c:idx val="1"/>
            <c:bubble3D val="0"/>
            <c:extLst>
              <c:ext xmlns:c16="http://schemas.microsoft.com/office/drawing/2014/chart" uri="{C3380CC4-5D6E-409C-BE32-E72D297353CC}">
                <c16:uniqueId val="{00000001-267F-4F9F-AEEC-A0C8B1292EA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ثلاثي1!$Q$166:$R$166</c:f>
              <c:strCache>
                <c:ptCount val="2"/>
                <c:pt idx="0">
                  <c:v>أقل من 10</c:v>
                </c:pt>
                <c:pt idx="1">
                  <c:v>&gt;=10</c:v>
                </c:pt>
              </c:strCache>
            </c:strRef>
          </c:cat>
          <c:val>
            <c:numRef>
              <c:f>ثلاثي1!$Q$167:$R$167</c:f>
              <c:numCache>
                <c:formatCode>General</c:formatCode>
                <c:ptCount val="2"/>
                <c:pt idx="0">
                  <c:v>0</c:v>
                </c:pt>
                <c:pt idx="1">
                  <c:v>0</c:v>
                </c:pt>
              </c:numCache>
            </c:numRef>
          </c:val>
          <c:extLst>
            <c:ext xmlns:c16="http://schemas.microsoft.com/office/drawing/2014/chart" uri="{C3380CC4-5D6E-409C-BE32-E72D297353CC}">
              <c16:uniqueId val="{00000002-267F-4F9F-AEEC-A0C8B1292EAF}"/>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ثلاثي1!$C$168</c:f>
              <c:strCache>
                <c:ptCount val="1"/>
                <c:pt idx="0">
                  <c:v>ذكور</c:v>
                </c:pt>
              </c:strCache>
            </c:strRef>
          </c:tx>
          <c:dPt>
            <c:idx val="0"/>
            <c:bubble3D val="0"/>
            <c:explosion val="15"/>
            <c:extLst>
              <c:ext xmlns:c16="http://schemas.microsoft.com/office/drawing/2014/chart" uri="{C3380CC4-5D6E-409C-BE32-E72D297353CC}">
                <c16:uniqueId val="{00000000-88CD-428C-8C5B-D1DEE4738AD2}"/>
              </c:ext>
            </c:extLst>
          </c:dPt>
          <c:dPt>
            <c:idx val="1"/>
            <c:bubble3D val="0"/>
            <c:extLst>
              <c:ext xmlns:c16="http://schemas.microsoft.com/office/drawing/2014/chart" uri="{C3380CC4-5D6E-409C-BE32-E72D297353CC}">
                <c16:uniqueId val="{00000001-88CD-428C-8C5B-D1DEE4738AD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ثلاثي1!$D$166:$E$166</c:f>
              <c:strCache>
                <c:ptCount val="2"/>
                <c:pt idx="0">
                  <c:v>أقل من 10</c:v>
                </c:pt>
                <c:pt idx="1">
                  <c:v>&gt;=10</c:v>
                </c:pt>
              </c:strCache>
            </c:strRef>
          </c:cat>
          <c:val>
            <c:numRef>
              <c:f>ثلاثي1!$D$168:$E$168</c:f>
              <c:numCache>
                <c:formatCode>General</c:formatCode>
                <c:ptCount val="2"/>
                <c:pt idx="0">
                  <c:v>0</c:v>
                </c:pt>
                <c:pt idx="1">
                  <c:v>0</c:v>
                </c:pt>
              </c:numCache>
            </c:numRef>
          </c:val>
          <c:extLst>
            <c:ext xmlns:c16="http://schemas.microsoft.com/office/drawing/2014/chart" uri="{C3380CC4-5D6E-409C-BE32-E72D297353CC}">
              <c16:uniqueId val="{00000002-88CD-428C-8C5B-D1DEE4738AD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ثلاثي1!$H$168</c:f>
              <c:strCache>
                <c:ptCount val="1"/>
                <c:pt idx="0">
                  <c:v>ذكور</c:v>
                </c:pt>
              </c:strCache>
            </c:strRef>
          </c:tx>
          <c:dPt>
            <c:idx val="0"/>
            <c:bubble3D val="0"/>
            <c:explosion val="9"/>
            <c:extLst>
              <c:ext xmlns:c16="http://schemas.microsoft.com/office/drawing/2014/chart" uri="{C3380CC4-5D6E-409C-BE32-E72D297353CC}">
                <c16:uniqueId val="{00000000-01A4-49D5-BCDB-A050FC6EF41C}"/>
              </c:ext>
            </c:extLst>
          </c:dPt>
          <c:dPt>
            <c:idx val="1"/>
            <c:bubble3D val="0"/>
            <c:extLst>
              <c:ext xmlns:c16="http://schemas.microsoft.com/office/drawing/2014/chart" uri="{C3380CC4-5D6E-409C-BE32-E72D297353CC}">
                <c16:uniqueId val="{00000001-01A4-49D5-BCDB-A050FC6EF41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ثلاثي1!$I$166:$J$166</c:f>
              <c:strCache>
                <c:ptCount val="2"/>
                <c:pt idx="0">
                  <c:v>أقل من 10</c:v>
                </c:pt>
                <c:pt idx="1">
                  <c:v>&gt;=10</c:v>
                </c:pt>
              </c:strCache>
            </c:strRef>
          </c:cat>
          <c:val>
            <c:numRef>
              <c:f>ثلاثي1!$I$168:$J$168</c:f>
              <c:numCache>
                <c:formatCode>General</c:formatCode>
                <c:ptCount val="2"/>
                <c:pt idx="0">
                  <c:v>0</c:v>
                </c:pt>
                <c:pt idx="1">
                  <c:v>0</c:v>
                </c:pt>
              </c:numCache>
            </c:numRef>
          </c:val>
          <c:extLst>
            <c:ext xmlns:c16="http://schemas.microsoft.com/office/drawing/2014/chart" uri="{C3380CC4-5D6E-409C-BE32-E72D297353CC}">
              <c16:uniqueId val="{00000002-01A4-49D5-BCDB-A050FC6EF41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15" fmlaLink="$H$7" max="45" min="1" page="10"/>
</file>

<file path=xl/ctrlProps/ctrlProp2.xml><?xml version="1.0" encoding="utf-8"?>
<formControlPr xmlns="http://schemas.microsoft.com/office/spreadsheetml/2009/9/main" objectType="Spin" dx="15" fmlaLink="$L$6" max="45" min="1" page="10"/>
</file>

<file path=xl/ctrlProps/ctrlProp3.xml><?xml version="1.0" encoding="utf-8"?>
<formControlPr xmlns="http://schemas.microsoft.com/office/spreadsheetml/2009/9/main" objectType="Spin" dx="15" fmlaLink="$H$7" max="45" min="1" page="10"/>
</file>

<file path=xl/ctrlProps/ctrlProp4.xml><?xml version="1.0" encoding="utf-8"?>
<formControlPr xmlns="http://schemas.microsoft.com/office/spreadsheetml/2009/9/main" objectType="Spin" dx="15" fmlaLink="$L$6" max="40" min="1" page="10"/>
</file>

<file path=xl/ctrlProps/ctrlProp5.xml><?xml version="1.0" encoding="utf-8"?>
<formControlPr xmlns="http://schemas.microsoft.com/office/spreadsheetml/2009/9/main" objectType="Spin" dx="15" fmlaLink="$H$7" max="45" min="1" page="10"/>
</file>

<file path=xl/ctrlProps/ctrlProp6.xml><?xml version="1.0" encoding="utf-8"?>
<formControlPr xmlns="http://schemas.microsoft.com/office/spreadsheetml/2009/9/main" objectType="Spin" dx="15" fmlaLink="$L$6" max="45" min="1" page="1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49.xml"/><Relationship Id="rId2" Type="http://schemas.openxmlformats.org/officeDocument/2006/relationships/chart" Target="../charts/chart48.xml"/><Relationship Id="rId1" Type="http://schemas.openxmlformats.org/officeDocument/2006/relationships/chart" Target="../charts/chart47.xml"/><Relationship Id="rId4" Type="http://schemas.openxmlformats.org/officeDocument/2006/relationships/chart" Target="../charts/chart50.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chart" Target="../charts/chart5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8" Type="http://schemas.openxmlformats.org/officeDocument/2006/relationships/chart" Target="../charts/chart23.xml"/><Relationship Id="rId13" Type="http://schemas.openxmlformats.org/officeDocument/2006/relationships/chart" Target="../charts/chart28.xml"/><Relationship Id="rId3" Type="http://schemas.openxmlformats.org/officeDocument/2006/relationships/chart" Target="../charts/chart18.xml"/><Relationship Id="rId7" Type="http://schemas.openxmlformats.org/officeDocument/2006/relationships/chart" Target="../charts/chart22.xml"/><Relationship Id="rId12" Type="http://schemas.openxmlformats.org/officeDocument/2006/relationships/chart" Target="../charts/chart27.xml"/><Relationship Id="rId2" Type="http://schemas.openxmlformats.org/officeDocument/2006/relationships/chart" Target="../charts/chart17.xml"/><Relationship Id="rId1" Type="http://schemas.openxmlformats.org/officeDocument/2006/relationships/chart" Target="../charts/chart16.xml"/><Relationship Id="rId6" Type="http://schemas.openxmlformats.org/officeDocument/2006/relationships/chart" Target="../charts/chart21.xml"/><Relationship Id="rId11" Type="http://schemas.openxmlformats.org/officeDocument/2006/relationships/chart" Target="../charts/chart26.xml"/><Relationship Id="rId5" Type="http://schemas.openxmlformats.org/officeDocument/2006/relationships/chart" Target="../charts/chart20.xml"/><Relationship Id="rId10" Type="http://schemas.openxmlformats.org/officeDocument/2006/relationships/chart" Target="../charts/chart25.xml"/><Relationship Id="rId4" Type="http://schemas.openxmlformats.org/officeDocument/2006/relationships/chart" Target="../charts/chart19.xml"/><Relationship Id="rId9" Type="http://schemas.openxmlformats.org/officeDocument/2006/relationships/chart" Target="../charts/chart24.xml"/><Relationship Id="rId14" Type="http://schemas.openxmlformats.org/officeDocument/2006/relationships/chart" Target="../charts/chart29.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8" Type="http://schemas.openxmlformats.org/officeDocument/2006/relationships/chart" Target="../charts/chart37.xml"/><Relationship Id="rId13" Type="http://schemas.openxmlformats.org/officeDocument/2006/relationships/chart" Target="../charts/chart42.xml"/><Relationship Id="rId3" Type="http://schemas.openxmlformats.org/officeDocument/2006/relationships/chart" Target="../charts/chart32.xml"/><Relationship Id="rId7" Type="http://schemas.openxmlformats.org/officeDocument/2006/relationships/chart" Target="../charts/chart36.xml"/><Relationship Id="rId12" Type="http://schemas.openxmlformats.org/officeDocument/2006/relationships/chart" Target="../charts/chart41.xml"/><Relationship Id="rId17" Type="http://schemas.openxmlformats.org/officeDocument/2006/relationships/chart" Target="../charts/chart46.xml"/><Relationship Id="rId2" Type="http://schemas.openxmlformats.org/officeDocument/2006/relationships/chart" Target="../charts/chart31.xml"/><Relationship Id="rId16" Type="http://schemas.openxmlformats.org/officeDocument/2006/relationships/chart" Target="../charts/chart45.xml"/><Relationship Id="rId1" Type="http://schemas.openxmlformats.org/officeDocument/2006/relationships/chart" Target="../charts/chart30.xml"/><Relationship Id="rId6" Type="http://schemas.openxmlformats.org/officeDocument/2006/relationships/chart" Target="../charts/chart35.xml"/><Relationship Id="rId11" Type="http://schemas.openxmlformats.org/officeDocument/2006/relationships/chart" Target="../charts/chart40.xml"/><Relationship Id="rId5" Type="http://schemas.openxmlformats.org/officeDocument/2006/relationships/chart" Target="../charts/chart34.xml"/><Relationship Id="rId15" Type="http://schemas.openxmlformats.org/officeDocument/2006/relationships/chart" Target="../charts/chart44.xml"/><Relationship Id="rId10" Type="http://schemas.openxmlformats.org/officeDocument/2006/relationships/chart" Target="../charts/chart39.xml"/><Relationship Id="rId4" Type="http://schemas.openxmlformats.org/officeDocument/2006/relationships/chart" Target="../charts/chart33.xml"/><Relationship Id="rId9" Type="http://schemas.openxmlformats.org/officeDocument/2006/relationships/chart" Target="../charts/chart38.xml"/><Relationship Id="rId14" Type="http://schemas.openxmlformats.org/officeDocument/2006/relationships/chart" Target="../charts/chart43.xml"/></Relationships>
</file>

<file path=xl/drawings/drawing1.xml><?xml version="1.0" encoding="utf-8"?>
<xdr:wsDr xmlns:xdr="http://schemas.openxmlformats.org/drawingml/2006/spreadsheetDrawing" xmlns:a="http://schemas.openxmlformats.org/drawingml/2006/main">
  <xdr:twoCellAnchor editAs="oneCell">
    <xdr:from>
      <xdr:col>7</xdr:col>
      <xdr:colOff>299896</xdr:colOff>
      <xdr:row>56</xdr:row>
      <xdr:rowOff>67235</xdr:rowOff>
    </xdr:from>
    <xdr:to>
      <xdr:col>9</xdr:col>
      <xdr:colOff>373155</xdr:colOff>
      <xdr:row>63</xdr:row>
      <xdr:rowOff>43703</xdr:rowOff>
    </xdr:to>
    <xdr:pic>
      <xdr:nvPicPr>
        <xdr:cNvPr id="2" name="Imag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084020" y="8677835"/>
          <a:ext cx="1378184" cy="1083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85725</xdr:rowOff>
        </xdr:from>
        <xdr:to>
          <xdr:col>8</xdr:col>
          <xdr:colOff>609600</xdr:colOff>
          <xdr:row>7</xdr:row>
          <xdr:rowOff>38100</xdr:rowOff>
        </xdr:to>
        <xdr:sp macro="" textlink="">
          <xdr:nvSpPr>
            <xdr:cNvPr id="11266" name="Spinner 2" hidden="1">
              <a:extLst>
                <a:ext uri="{63B3BB69-23CF-44E3-9099-C40C66FF867C}">
                  <a14:compatExt spid="_x0000_s11266"/>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15</xdr:col>
      <xdr:colOff>357868</xdr:colOff>
      <xdr:row>4</xdr:row>
      <xdr:rowOff>323850</xdr:rowOff>
    </xdr:from>
    <xdr:to>
      <xdr:col>18</xdr:col>
      <xdr:colOff>710293</xdr:colOff>
      <xdr:row>14</xdr:row>
      <xdr:rowOff>17689</xdr:rowOff>
    </xdr:to>
    <xdr:graphicFrame macro="">
      <xdr:nvGraphicFramePr>
        <xdr:cNvPr id="8"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333375</xdr:colOff>
      <xdr:row>14</xdr:row>
      <xdr:rowOff>91169</xdr:rowOff>
    </xdr:from>
    <xdr:to>
      <xdr:col>18</xdr:col>
      <xdr:colOff>676275</xdr:colOff>
      <xdr:row>23</xdr:row>
      <xdr:rowOff>0</xdr:rowOff>
    </xdr:to>
    <xdr:graphicFrame macro="">
      <xdr:nvGraphicFramePr>
        <xdr:cNvPr id="9"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293914</xdr:colOff>
      <xdr:row>23</xdr:row>
      <xdr:rowOff>163285</xdr:rowOff>
    </xdr:from>
    <xdr:to>
      <xdr:col>18</xdr:col>
      <xdr:colOff>636814</xdr:colOff>
      <xdr:row>32</xdr:row>
      <xdr:rowOff>5442</xdr:rowOff>
    </xdr:to>
    <xdr:graphicFrame macro="">
      <xdr:nvGraphicFramePr>
        <xdr:cNvPr id="10"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108856</xdr:colOff>
      <xdr:row>31</xdr:row>
      <xdr:rowOff>95249</xdr:rowOff>
    </xdr:from>
    <xdr:to>
      <xdr:col>14</xdr:col>
      <xdr:colOff>449034</xdr:colOff>
      <xdr:row>40</xdr:row>
      <xdr:rowOff>149678</xdr:rowOff>
    </xdr:to>
    <xdr:graphicFrame macro="">
      <xdr:nvGraphicFramePr>
        <xdr:cNvPr id="1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219075</xdr:colOff>
      <xdr:row>59</xdr:row>
      <xdr:rowOff>9525</xdr:rowOff>
    </xdr:to>
    <xdr:pic>
      <xdr:nvPicPr>
        <xdr:cNvPr id="2"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928600" y="0"/>
          <a:ext cx="6781800" cy="9629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219075</xdr:colOff>
          <xdr:row>2</xdr:row>
          <xdr:rowOff>142875</xdr:rowOff>
        </xdr:from>
        <xdr:to>
          <xdr:col>10</xdr:col>
          <xdr:colOff>571500</xdr:colOff>
          <xdr:row>4</xdr:row>
          <xdr:rowOff>38100</xdr:rowOff>
        </xdr:to>
        <xdr:sp macro="" textlink="">
          <xdr:nvSpPr>
            <xdr:cNvPr id="16385" name="Spinner 1" hidden="1">
              <a:extLst>
                <a:ext uri="{63B3BB69-23CF-44E3-9099-C40C66FF867C}">
                  <a14:compatExt spid="_x0000_s16385"/>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4</xdr:col>
      <xdr:colOff>378557</xdr:colOff>
      <xdr:row>5</xdr:row>
      <xdr:rowOff>146538</xdr:rowOff>
    </xdr:from>
    <xdr:to>
      <xdr:col>6</xdr:col>
      <xdr:colOff>109905</xdr:colOff>
      <xdr:row>7</xdr:row>
      <xdr:rowOff>122115</xdr:rowOff>
    </xdr:to>
    <xdr:sp macro="" textlink="">
      <xdr:nvSpPr>
        <xdr:cNvPr id="4" name="ZoneTexte 3"/>
        <xdr:cNvSpPr txBox="1"/>
      </xdr:nvSpPr>
      <xdr:spPr>
        <a:xfrm>
          <a:off x="12461533320" y="956163"/>
          <a:ext cx="750523" cy="299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rtl="1"/>
          <a:r>
            <a:rPr lang="fr-FR" sz="1100"/>
            <a:t>.............</a:t>
          </a:r>
        </a:p>
      </xdr:txBody>
    </xdr:sp>
    <xdr:clientData/>
  </xdr:twoCellAnchor>
  <xdr:twoCellAnchor>
    <xdr:from>
      <xdr:col>0</xdr:col>
      <xdr:colOff>537308</xdr:colOff>
      <xdr:row>2</xdr:row>
      <xdr:rowOff>61057</xdr:rowOff>
    </xdr:from>
    <xdr:to>
      <xdr:col>3</xdr:col>
      <xdr:colOff>134327</xdr:colOff>
      <xdr:row>5</xdr:row>
      <xdr:rowOff>0</xdr:rowOff>
    </xdr:to>
    <xdr:sp macro="" textlink="">
      <xdr:nvSpPr>
        <xdr:cNvPr id="5" name="ZoneTexte 4"/>
        <xdr:cNvSpPr txBox="1"/>
      </xdr:nvSpPr>
      <xdr:spPr>
        <a:xfrm>
          <a:off x="12384197404" y="378557"/>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280866</xdr:colOff>
      <xdr:row>0</xdr:row>
      <xdr:rowOff>97692</xdr:rowOff>
    </xdr:from>
    <xdr:to>
      <xdr:col>9</xdr:col>
      <xdr:colOff>24422</xdr:colOff>
      <xdr:row>3</xdr:row>
      <xdr:rowOff>36635</xdr:rowOff>
    </xdr:to>
    <xdr:sp macro="" textlink="">
      <xdr:nvSpPr>
        <xdr:cNvPr id="6" name="ZoneTexte 5"/>
        <xdr:cNvSpPr txBox="1"/>
      </xdr:nvSpPr>
      <xdr:spPr>
        <a:xfrm>
          <a:off x="12380045482" y="97692"/>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390769</xdr:colOff>
      <xdr:row>2</xdr:row>
      <xdr:rowOff>85481</xdr:rowOff>
    </xdr:from>
    <xdr:to>
      <xdr:col>8</xdr:col>
      <xdr:colOff>525095</xdr:colOff>
      <xdr:row>5</xdr:row>
      <xdr:rowOff>0</xdr:rowOff>
    </xdr:to>
    <xdr:sp macro="" textlink="">
      <xdr:nvSpPr>
        <xdr:cNvPr id="7" name="ZoneTexte 6"/>
        <xdr:cNvSpPr txBox="1"/>
      </xdr:nvSpPr>
      <xdr:spPr>
        <a:xfrm>
          <a:off x="12380301924" y="402981"/>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444211</xdr:colOff>
      <xdr:row>14</xdr:row>
      <xdr:rowOff>48057</xdr:rowOff>
    </xdr:from>
    <xdr:to>
      <xdr:col>5</xdr:col>
      <xdr:colOff>142875</xdr:colOff>
      <xdr:row>30</xdr:row>
      <xdr:rowOff>79375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447675</xdr:colOff>
      <xdr:row>36</xdr:row>
      <xdr:rowOff>37753</xdr:rowOff>
    </xdr:from>
    <xdr:to>
      <xdr:col>4</xdr:col>
      <xdr:colOff>481853</xdr:colOff>
      <xdr:row>47</xdr:row>
      <xdr:rowOff>89647</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257175</xdr:colOff>
      <xdr:row>11</xdr:row>
      <xdr:rowOff>85726</xdr:rowOff>
    </xdr:from>
    <xdr:to>
      <xdr:col>10</xdr:col>
      <xdr:colOff>638175</xdr:colOff>
      <xdr:row>25</xdr:row>
      <xdr:rowOff>104776</xdr:rowOff>
    </xdr:to>
    <xdr:graphicFrame macro="">
      <xdr:nvGraphicFramePr>
        <xdr:cNvPr id="2"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17691</xdr:colOff>
      <xdr:row>142</xdr:row>
      <xdr:rowOff>0</xdr:rowOff>
    </xdr:from>
    <xdr:to>
      <xdr:col>23</xdr:col>
      <xdr:colOff>395970</xdr:colOff>
      <xdr:row>159</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124</xdr:row>
      <xdr:rowOff>12247</xdr:rowOff>
    </xdr:from>
    <xdr:to>
      <xdr:col>24</xdr:col>
      <xdr:colOff>13606</xdr:colOff>
      <xdr:row>141</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131</xdr:row>
      <xdr:rowOff>66675</xdr:rowOff>
    </xdr:from>
    <xdr:to>
      <xdr:col>9</xdr:col>
      <xdr:colOff>200025</xdr:colOff>
      <xdr:row>151</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170</xdr:row>
      <xdr:rowOff>9525</xdr:rowOff>
    </xdr:from>
    <xdr:to>
      <xdr:col>5</xdr:col>
      <xdr:colOff>352425</xdr:colOff>
      <xdr:row>181</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170</xdr:row>
      <xdr:rowOff>0</xdr:rowOff>
    </xdr:from>
    <xdr:to>
      <xdr:col>11</xdr:col>
      <xdr:colOff>323850</xdr:colOff>
      <xdr:row>181</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169</xdr:row>
      <xdr:rowOff>161924</xdr:rowOff>
    </xdr:from>
    <xdr:to>
      <xdr:col>18</xdr:col>
      <xdr:colOff>342901</xdr:colOff>
      <xdr:row>181</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181</xdr:row>
      <xdr:rowOff>123824</xdr:rowOff>
    </xdr:from>
    <xdr:to>
      <xdr:col>5</xdr:col>
      <xdr:colOff>352425</xdr:colOff>
      <xdr:row>192</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181</xdr:row>
      <xdr:rowOff>123825</xdr:rowOff>
    </xdr:from>
    <xdr:to>
      <xdr:col>11</xdr:col>
      <xdr:colOff>323850</xdr:colOff>
      <xdr:row>192</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181</xdr:row>
      <xdr:rowOff>133350</xdr:rowOff>
    </xdr:from>
    <xdr:to>
      <xdr:col>18</xdr:col>
      <xdr:colOff>333375</xdr:colOff>
      <xdr:row>192</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193</xdr:row>
      <xdr:rowOff>76199</xdr:rowOff>
    </xdr:from>
    <xdr:to>
      <xdr:col>5</xdr:col>
      <xdr:colOff>352425</xdr:colOff>
      <xdr:row>204</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193</xdr:row>
      <xdr:rowOff>85724</xdr:rowOff>
    </xdr:from>
    <xdr:to>
      <xdr:col>11</xdr:col>
      <xdr:colOff>314325</xdr:colOff>
      <xdr:row>204</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193</xdr:row>
      <xdr:rowOff>76199</xdr:rowOff>
    </xdr:from>
    <xdr:to>
      <xdr:col>18</xdr:col>
      <xdr:colOff>333375</xdr:colOff>
      <xdr:row>204</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47625</xdr:rowOff>
        </xdr:from>
        <xdr:to>
          <xdr:col>9</xdr:col>
          <xdr:colOff>133350</xdr:colOff>
          <xdr:row>6</xdr:row>
          <xdr:rowOff>180975</xdr:rowOff>
        </xdr:to>
        <xdr:sp macro="" textlink="">
          <xdr:nvSpPr>
            <xdr:cNvPr id="3074" name="Spinner 2" hidden="1">
              <a:extLst>
                <a:ext uri="{63B3BB69-23CF-44E3-9099-C40C66FF867C}">
                  <a14:compatExt spid="_x0000_s3074"/>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219075</xdr:colOff>
      <xdr:row>59</xdr:row>
      <xdr:rowOff>9525</xdr:rowOff>
    </xdr:to>
    <xdr:pic>
      <xdr:nvPicPr>
        <xdr:cNvPr id="2"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7994925" y="0"/>
          <a:ext cx="6781800" cy="9629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219075</xdr:colOff>
          <xdr:row>2</xdr:row>
          <xdr:rowOff>142875</xdr:rowOff>
        </xdr:from>
        <xdr:to>
          <xdr:col>10</xdr:col>
          <xdr:colOff>571500</xdr:colOff>
          <xdr:row>4</xdr:row>
          <xdr:rowOff>38100</xdr:rowOff>
        </xdr:to>
        <xdr:sp macro="" textlink="">
          <xdr:nvSpPr>
            <xdr:cNvPr id="13313" name="Spinner 1" hidden="1">
              <a:extLst>
                <a:ext uri="{63B3BB69-23CF-44E3-9099-C40C66FF867C}">
                  <a14:compatExt spid="_x0000_s13313"/>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4</xdr:col>
      <xdr:colOff>378557</xdr:colOff>
      <xdr:row>5</xdr:row>
      <xdr:rowOff>146538</xdr:rowOff>
    </xdr:from>
    <xdr:to>
      <xdr:col>6</xdr:col>
      <xdr:colOff>109905</xdr:colOff>
      <xdr:row>7</xdr:row>
      <xdr:rowOff>122115</xdr:rowOff>
    </xdr:to>
    <xdr:sp macro="" textlink="">
      <xdr:nvSpPr>
        <xdr:cNvPr id="3" name="ZoneTexte 2"/>
        <xdr:cNvSpPr txBox="1"/>
      </xdr:nvSpPr>
      <xdr:spPr>
        <a:xfrm>
          <a:off x="12382451153" y="940288"/>
          <a:ext cx="744905" cy="2930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rtl="1"/>
          <a:r>
            <a:rPr lang="fr-FR" sz="1100"/>
            <a:t>.............</a:t>
          </a:r>
        </a:p>
      </xdr:txBody>
    </xdr:sp>
    <xdr:clientData/>
  </xdr:twoCellAnchor>
  <xdr:twoCellAnchor>
    <xdr:from>
      <xdr:col>0</xdr:col>
      <xdr:colOff>586154</xdr:colOff>
      <xdr:row>2</xdr:row>
      <xdr:rowOff>61057</xdr:rowOff>
    </xdr:from>
    <xdr:to>
      <xdr:col>3</xdr:col>
      <xdr:colOff>183173</xdr:colOff>
      <xdr:row>5</xdr:row>
      <xdr:rowOff>0</xdr:rowOff>
    </xdr:to>
    <xdr:sp macro="" textlink="">
      <xdr:nvSpPr>
        <xdr:cNvPr id="4" name="ZoneTexte 3"/>
        <xdr:cNvSpPr txBox="1"/>
      </xdr:nvSpPr>
      <xdr:spPr>
        <a:xfrm>
          <a:off x="12384148558" y="378557"/>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329712</xdr:colOff>
      <xdr:row>0</xdr:row>
      <xdr:rowOff>97692</xdr:rowOff>
    </xdr:from>
    <xdr:to>
      <xdr:col>9</xdr:col>
      <xdr:colOff>73268</xdr:colOff>
      <xdr:row>3</xdr:row>
      <xdr:rowOff>36635</xdr:rowOff>
    </xdr:to>
    <xdr:sp macro="" textlink="">
      <xdr:nvSpPr>
        <xdr:cNvPr id="6" name="ZoneTexte 5"/>
        <xdr:cNvSpPr txBox="1"/>
      </xdr:nvSpPr>
      <xdr:spPr>
        <a:xfrm>
          <a:off x="12379996636" y="97692"/>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439615</xdr:colOff>
      <xdr:row>2</xdr:row>
      <xdr:rowOff>85481</xdr:rowOff>
    </xdr:from>
    <xdr:to>
      <xdr:col>8</xdr:col>
      <xdr:colOff>573941</xdr:colOff>
      <xdr:row>5</xdr:row>
      <xdr:rowOff>0</xdr:rowOff>
    </xdr:to>
    <xdr:sp macro="" textlink="">
      <xdr:nvSpPr>
        <xdr:cNvPr id="7" name="ZoneTexte 6"/>
        <xdr:cNvSpPr txBox="1"/>
      </xdr:nvSpPr>
      <xdr:spPr>
        <a:xfrm>
          <a:off x="12380253078" y="402981"/>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17691</xdr:colOff>
      <xdr:row>142</xdr:row>
      <xdr:rowOff>0</xdr:rowOff>
    </xdr:from>
    <xdr:to>
      <xdr:col>23</xdr:col>
      <xdr:colOff>395970</xdr:colOff>
      <xdr:row>159</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124</xdr:row>
      <xdr:rowOff>12247</xdr:rowOff>
    </xdr:from>
    <xdr:to>
      <xdr:col>24</xdr:col>
      <xdr:colOff>13606</xdr:colOff>
      <xdr:row>141</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131</xdr:row>
      <xdr:rowOff>66675</xdr:rowOff>
    </xdr:from>
    <xdr:to>
      <xdr:col>9</xdr:col>
      <xdr:colOff>200025</xdr:colOff>
      <xdr:row>151</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170</xdr:row>
      <xdr:rowOff>9525</xdr:rowOff>
    </xdr:from>
    <xdr:to>
      <xdr:col>5</xdr:col>
      <xdr:colOff>352425</xdr:colOff>
      <xdr:row>181</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170</xdr:row>
      <xdr:rowOff>0</xdr:rowOff>
    </xdr:from>
    <xdr:to>
      <xdr:col>11</xdr:col>
      <xdr:colOff>323850</xdr:colOff>
      <xdr:row>181</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169</xdr:row>
      <xdr:rowOff>161924</xdr:rowOff>
    </xdr:from>
    <xdr:to>
      <xdr:col>18</xdr:col>
      <xdr:colOff>342901</xdr:colOff>
      <xdr:row>181</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181</xdr:row>
      <xdr:rowOff>123824</xdr:rowOff>
    </xdr:from>
    <xdr:to>
      <xdr:col>5</xdr:col>
      <xdr:colOff>352425</xdr:colOff>
      <xdr:row>192</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181</xdr:row>
      <xdr:rowOff>123825</xdr:rowOff>
    </xdr:from>
    <xdr:to>
      <xdr:col>11</xdr:col>
      <xdr:colOff>323850</xdr:colOff>
      <xdr:row>192</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181</xdr:row>
      <xdr:rowOff>133350</xdr:rowOff>
    </xdr:from>
    <xdr:to>
      <xdr:col>18</xdr:col>
      <xdr:colOff>333375</xdr:colOff>
      <xdr:row>192</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193</xdr:row>
      <xdr:rowOff>76199</xdr:rowOff>
    </xdr:from>
    <xdr:to>
      <xdr:col>5</xdr:col>
      <xdr:colOff>352425</xdr:colOff>
      <xdr:row>204</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193</xdr:row>
      <xdr:rowOff>85724</xdr:rowOff>
    </xdr:from>
    <xdr:to>
      <xdr:col>11</xdr:col>
      <xdr:colOff>314325</xdr:colOff>
      <xdr:row>204</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193</xdr:row>
      <xdr:rowOff>76199</xdr:rowOff>
    </xdr:from>
    <xdr:to>
      <xdr:col>18</xdr:col>
      <xdr:colOff>333375</xdr:colOff>
      <xdr:row>204</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5</xdr:row>
          <xdr:rowOff>85725</xdr:rowOff>
        </xdr:from>
        <xdr:to>
          <xdr:col>8</xdr:col>
          <xdr:colOff>590550</xdr:colOff>
          <xdr:row>7</xdr:row>
          <xdr:rowOff>28575</xdr:rowOff>
        </xdr:to>
        <xdr:sp macro="" textlink="">
          <xdr:nvSpPr>
            <xdr:cNvPr id="7170" name="Spinner 2" hidden="1">
              <a:extLst>
                <a:ext uri="{63B3BB69-23CF-44E3-9099-C40C66FF867C}">
                  <a14:compatExt spid="_x0000_s717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219075</xdr:colOff>
      <xdr:row>59</xdr:row>
      <xdr:rowOff>9525</xdr:rowOff>
    </xdr:to>
    <xdr:pic>
      <xdr:nvPicPr>
        <xdr:cNvPr id="2"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928600" y="0"/>
          <a:ext cx="6781800" cy="9629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219075</xdr:colOff>
          <xdr:row>2</xdr:row>
          <xdr:rowOff>142875</xdr:rowOff>
        </xdr:from>
        <xdr:to>
          <xdr:col>10</xdr:col>
          <xdr:colOff>571500</xdr:colOff>
          <xdr:row>4</xdr:row>
          <xdr:rowOff>38100</xdr:rowOff>
        </xdr:to>
        <xdr:sp macro="" textlink="">
          <xdr:nvSpPr>
            <xdr:cNvPr id="15361" name="Spinner 1" hidden="1">
              <a:extLst>
                <a:ext uri="{63B3BB69-23CF-44E3-9099-C40C66FF867C}">
                  <a14:compatExt spid="_x0000_s15361"/>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4</xdr:col>
      <xdr:colOff>378557</xdr:colOff>
      <xdr:row>5</xdr:row>
      <xdr:rowOff>146538</xdr:rowOff>
    </xdr:from>
    <xdr:to>
      <xdr:col>6</xdr:col>
      <xdr:colOff>109905</xdr:colOff>
      <xdr:row>7</xdr:row>
      <xdr:rowOff>122115</xdr:rowOff>
    </xdr:to>
    <xdr:sp macro="" textlink="">
      <xdr:nvSpPr>
        <xdr:cNvPr id="4" name="ZoneTexte 3"/>
        <xdr:cNvSpPr txBox="1"/>
      </xdr:nvSpPr>
      <xdr:spPr>
        <a:xfrm>
          <a:off x="12461533320" y="956163"/>
          <a:ext cx="750523" cy="299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rtl="1"/>
          <a:r>
            <a:rPr lang="fr-FR" sz="1100"/>
            <a:t>.............</a:t>
          </a:r>
        </a:p>
      </xdr:txBody>
    </xdr:sp>
    <xdr:clientData/>
  </xdr:twoCellAnchor>
  <xdr:twoCellAnchor>
    <xdr:from>
      <xdr:col>0</xdr:col>
      <xdr:colOff>549520</xdr:colOff>
      <xdr:row>2</xdr:row>
      <xdr:rowOff>85479</xdr:rowOff>
    </xdr:from>
    <xdr:to>
      <xdr:col>3</xdr:col>
      <xdr:colOff>146539</xdr:colOff>
      <xdr:row>5</xdr:row>
      <xdr:rowOff>24422</xdr:rowOff>
    </xdr:to>
    <xdr:sp macro="" textlink="">
      <xdr:nvSpPr>
        <xdr:cNvPr id="5" name="ZoneTexte 4"/>
        <xdr:cNvSpPr txBox="1"/>
      </xdr:nvSpPr>
      <xdr:spPr>
        <a:xfrm>
          <a:off x="12384185192" y="402979"/>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293078</xdr:colOff>
      <xdr:row>0</xdr:row>
      <xdr:rowOff>122114</xdr:rowOff>
    </xdr:from>
    <xdr:to>
      <xdr:col>9</xdr:col>
      <xdr:colOff>36634</xdr:colOff>
      <xdr:row>3</xdr:row>
      <xdr:rowOff>61057</xdr:rowOff>
    </xdr:to>
    <xdr:sp macro="" textlink="">
      <xdr:nvSpPr>
        <xdr:cNvPr id="6" name="ZoneTexte 5"/>
        <xdr:cNvSpPr txBox="1"/>
      </xdr:nvSpPr>
      <xdr:spPr>
        <a:xfrm>
          <a:off x="12380033270" y="122114"/>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402981</xdr:colOff>
      <xdr:row>2</xdr:row>
      <xdr:rowOff>109903</xdr:rowOff>
    </xdr:from>
    <xdr:to>
      <xdr:col>8</xdr:col>
      <xdr:colOff>537307</xdr:colOff>
      <xdr:row>5</xdr:row>
      <xdr:rowOff>24422</xdr:rowOff>
    </xdr:to>
    <xdr:sp macro="" textlink="">
      <xdr:nvSpPr>
        <xdr:cNvPr id="7" name="ZoneTexte 6"/>
        <xdr:cNvSpPr txBox="1"/>
      </xdr:nvSpPr>
      <xdr:spPr>
        <a:xfrm>
          <a:off x="12380289712" y="427403"/>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17691</xdr:colOff>
      <xdr:row>142</xdr:row>
      <xdr:rowOff>0</xdr:rowOff>
    </xdr:from>
    <xdr:to>
      <xdr:col>23</xdr:col>
      <xdr:colOff>395970</xdr:colOff>
      <xdr:row>159</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124</xdr:row>
      <xdr:rowOff>12247</xdr:rowOff>
    </xdr:from>
    <xdr:to>
      <xdr:col>24</xdr:col>
      <xdr:colOff>13606</xdr:colOff>
      <xdr:row>141</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131</xdr:row>
      <xdr:rowOff>66675</xdr:rowOff>
    </xdr:from>
    <xdr:to>
      <xdr:col>9</xdr:col>
      <xdr:colOff>200025</xdr:colOff>
      <xdr:row>151</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170</xdr:row>
      <xdr:rowOff>9525</xdr:rowOff>
    </xdr:from>
    <xdr:to>
      <xdr:col>5</xdr:col>
      <xdr:colOff>352425</xdr:colOff>
      <xdr:row>181</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170</xdr:row>
      <xdr:rowOff>0</xdr:rowOff>
    </xdr:from>
    <xdr:to>
      <xdr:col>11</xdr:col>
      <xdr:colOff>323850</xdr:colOff>
      <xdr:row>181</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169</xdr:row>
      <xdr:rowOff>161924</xdr:rowOff>
    </xdr:from>
    <xdr:to>
      <xdr:col>18</xdr:col>
      <xdr:colOff>342901</xdr:colOff>
      <xdr:row>181</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181</xdr:row>
      <xdr:rowOff>123824</xdr:rowOff>
    </xdr:from>
    <xdr:to>
      <xdr:col>5</xdr:col>
      <xdr:colOff>352425</xdr:colOff>
      <xdr:row>192</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181</xdr:row>
      <xdr:rowOff>123825</xdr:rowOff>
    </xdr:from>
    <xdr:to>
      <xdr:col>11</xdr:col>
      <xdr:colOff>323850</xdr:colOff>
      <xdr:row>192</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181</xdr:row>
      <xdr:rowOff>133350</xdr:rowOff>
    </xdr:from>
    <xdr:to>
      <xdr:col>18</xdr:col>
      <xdr:colOff>333375</xdr:colOff>
      <xdr:row>192</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193</xdr:row>
      <xdr:rowOff>76199</xdr:rowOff>
    </xdr:from>
    <xdr:to>
      <xdr:col>5</xdr:col>
      <xdr:colOff>352425</xdr:colOff>
      <xdr:row>204</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193</xdr:row>
      <xdr:rowOff>85724</xdr:rowOff>
    </xdr:from>
    <xdr:to>
      <xdr:col>11</xdr:col>
      <xdr:colOff>314325</xdr:colOff>
      <xdr:row>204</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193</xdr:row>
      <xdr:rowOff>76199</xdr:rowOff>
    </xdr:from>
    <xdr:to>
      <xdr:col>18</xdr:col>
      <xdr:colOff>333375</xdr:colOff>
      <xdr:row>204</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0</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35</xdr:col>
      <xdr:colOff>19050</xdr:colOff>
      <xdr:row>30</xdr:row>
      <xdr:rowOff>114300</xdr:rowOff>
    </xdr:from>
    <xdr:to>
      <xdr:col>40</xdr:col>
      <xdr:colOff>434975</xdr:colOff>
      <xdr:row>42</xdr:row>
      <xdr:rowOff>161925</xdr:rowOff>
    </xdr:to>
    <xdr:graphicFrame macro="">
      <xdr:nvGraphicFramePr>
        <xdr:cNvPr id="19" name="Graphique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34</xdr:col>
      <xdr:colOff>396875</xdr:colOff>
      <xdr:row>17</xdr:row>
      <xdr:rowOff>69850</xdr:rowOff>
    </xdr:from>
    <xdr:to>
      <xdr:col>40</xdr:col>
      <xdr:colOff>438150</xdr:colOff>
      <xdr:row>29</xdr:row>
      <xdr:rowOff>184150</xdr:rowOff>
    </xdr:to>
    <xdr:graphicFrame macro="">
      <xdr:nvGraphicFramePr>
        <xdr:cNvPr id="20" name="Graphique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38</xdr:col>
      <xdr:colOff>241299</xdr:colOff>
      <xdr:row>3</xdr:row>
      <xdr:rowOff>31750</xdr:rowOff>
    </xdr:from>
    <xdr:to>
      <xdr:col>43</xdr:col>
      <xdr:colOff>33130</xdr:colOff>
      <xdr:row>14</xdr:row>
      <xdr:rowOff>140805</xdr:rowOff>
    </xdr:to>
    <xdr:graphicFrame macro="">
      <xdr:nvGraphicFramePr>
        <xdr:cNvPr id="21" name="Graphique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bououniahmed2@gmail.com" TargetMode="External"/><Relationship Id="rId2" Type="http://schemas.openxmlformats.org/officeDocument/2006/relationships/hyperlink" Target="https://www.youtube.com/watch?v=2D_txm2jfPM" TargetMode="External"/><Relationship Id="rId1" Type="http://schemas.openxmlformats.org/officeDocument/2006/relationships/hyperlink" Target="https://www.youtube.com/watch?v=2D_txm2jfP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facebook.com/bououni.ahmed"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65"/>
  <sheetViews>
    <sheetView rightToLeft="1" zoomScale="115" zoomScaleNormal="115" zoomScaleSheetLayoutView="115" workbookViewId="0">
      <selection activeCell="J8" sqref="J8"/>
    </sheetView>
  </sheetViews>
  <sheetFormatPr baseColWidth="10" defaultColWidth="9.140625" defaultRowHeight="15" x14ac:dyDescent="0.25"/>
  <cols>
    <col min="1" max="1" width="3.7109375" customWidth="1"/>
    <col min="9" max="9" width="10.42578125" customWidth="1"/>
    <col min="10" max="10" width="13" customWidth="1"/>
  </cols>
  <sheetData>
    <row r="1" spans="1:10" s="113" customFormat="1" ht="18.75" x14ac:dyDescent="0.3">
      <c r="A1" s="247"/>
      <c r="B1" s="247" t="s">
        <v>143</v>
      </c>
      <c r="C1" s="247"/>
      <c r="D1" s="247"/>
      <c r="E1" s="247"/>
      <c r="F1" s="247"/>
      <c r="G1" s="247"/>
      <c r="H1" s="247"/>
      <c r="I1" s="247"/>
      <c r="J1" s="247"/>
    </row>
    <row r="2" spans="1:10" ht="18.75" x14ac:dyDescent="0.3">
      <c r="A2" s="249" t="s">
        <v>144</v>
      </c>
      <c r="B2" s="113"/>
    </row>
    <row r="4" spans="1:10" s="249" customFormat="1" ht="12.75" x14ac:dyDescent="0.2">
      <c r="B4" s="191" t="s">
        <v>136</v>
      </c>
      <c r="H4" s="250" t="s">
        <v>14</v>
      </c>
    </row>
    <row r="5" spans="1:10" s="249" customFormat="1" ht="12.75" x14ac:dyDescent="0.2">
      <c r="B5" s="249" t="s">
        <v>145</v>
      </c>
      <c r="J5" s="252" t="s">
        <v>15</v>
      </c>
    </row>
    <row r="6" spans="1:10" s="249" customFormat="1" ht="12.75" x14ac:dyDescent="0.2">
      <c r="B6" s="249" t="s">
        <v>146</v>
      </c>
      <c r="J6" s="251" t="s">
        <v>135</v>
      </c>
    </row>
    <row r="7" spans="1:10" s="249" customFormat="1" ht="12.75" x14ac:dyDescent="0.2">
      <c r="B7" s="249" t="s">
        <v>147</v>
      </c>
      <c r="J7" s="251" t="s">
        <v>148</v>
      </c>
    </row>
    <row r="8" spans="1:10" s="113" customFormat="1" ht="18.75" x14ac:dyDescent="0.3">
      <c r="A8" s="247"/>
      <c r="B8" s="247" t="s">
        <v>77</v>
      </c>
      <c r="C8" s="247"/>
      <c r="D8" s="247"/>
      <c r="E8" s="247"/>
      <c r="F8" s="247"/>
      <c r="G8" s="247"/>
      <c r="H8" s="247"/>
      <c r="I8" s="247"/>
      <c r="J8" s="247"/>
    </row>
    <row r="9" spans="1:10" ht="19.5" thickBot="1" x14ac:dyDescent="0.35">
      <c r="A9" s="248" t="s">
        <v>70</v>
      </c>
      <c r="B9" s="113"/>
    </row>
    <row r="10" spans="1:10" x14ac:dyDescent="0.25">
      <c r="A10" s="114" t="s">
        <v>71</v>
      </c>
      <c r="B10" s="114"/>
      <c r="C10" s="114"/>
      <c r="D10" s="114"/>
      <c r="G10" s="259" t="s">
        <v>116</v>
      </c>
      <c r="H10" s="260"/>
      <c r="I10" s="261"/>
    </row>
    <row r="11" spans="1:10" x14ac:dyDescent="0.25">
      <c r="B11" t="s">
        <v>67</v>
      </c>
      <c r="G11" s="230"/>
      <c r="H11" s="262" t="s">
        <v>11</v>
      </c>
      <c r="I11" s="263"/>
    </row>
    <row r="12" spans="1:10" x14ac:dyDescent="0.25">
      <c r="B12" t="s">
        <v>68</v>
      </c>
      <c r="G12" s="231"/>
      <c r="H12" s="262" t="s">
        <v>12</v>
      </c>
      <c r="I12" s="263"/>
    </row>
    <row r="13" spans="1:10" ht="15.75" thickBot="1" x14ac:dyDescent="0.3">
      <c r="B13" t="s">
        <v>69</v>
      </c>
      <c r="G13" s="232">
        <v>7.77</v>
      </c>
      <c r="H13" s="264" t="s">
        <v>13</v>
      </c>
      <c r="I13" s="265"/>
    </row>
    <row r="14" spans="1:10" x14ac:dyDescent="0.25">
      <c r="B14" t="s">
        <v>73</v>
      </c>
    </row>
    <row r="15" spans="1:10" x14ac:dyDescent="0.25">
      <c r="B15" t="s">
        <v>72</v>
      </c>
    </row>
    <row r="16" spans="1:10" ht="6" customHeight="1" x14ac:dyDescent="0.25"/>
    <row r="17" spans="1:10" x14ac:dyDescent="0.25">
      <c r="A17" s="114" t="s">
        <v>74</v>
      </c>
    </row>
    <row r="18" spans="1:10" x14ac:dyDescent="0.25">
      <c r="B18" t="s">
        <v>100</v>
      </c>
    </row>
    <row r="19" spans="1:10" ht="6" customHeight="1" x14ac:dyDescent="0.25"/>
    <row r="20" spans="1:10" x14ac:dyDescent="0.25">
      <c r="A20" s="114" t="s">
        <v>75</v>
      </c>
    </row>
    <row r="21" spans="1:10" x14ac:dyDescent="0.25">
      <c r="B21" t="s">
        <v>76</v>
      </c>
    </row>
    <row r="22" spans="1:10" ht="9" customHeight="1" x14ac:dyDescent="0.25"/>
    <row r="23" spans="1:10" s="203" customFormat="1" ht="20.25" customHeight="1" x14ac:dyDescent="0.4">
      <c r="A23" s="201"/>
      <c r="B23" s="247" t="s">
        <v>117</v>
      </c>
      <c r="C23" s="201"/>
      <c r="D23" s="201"/>
      <c r="E23" s="201"/>
      <c r="F23" s="202"/>
      <c r="G23" s="202"/>
      <c r="H23" s="202"/>
      <c r="I23" s="202"/>
      <c r="J23" s="202"/>
    </row>
    <row r="24" spans="1:10" ht="6.75" customHeight="1" thickBot="1" x14ac:dyDescent="0.3"/>
    <row r="25" spans="1:10" x14ac:dyDescent="0.25">
      <c r="A25" s="200" t="s">
        <v>79</v>
      </c>
      <c r="B25" s="199"/>
      <c r="C25" s="199"/>
      <c r="D25" s="199"/>
      <c r="E25" s="199"/>
      <c r="F25" s="199"/>
      <c r="G25" s="199"/>
      <c r="I25" s="255" t="s">
        <v>128</v>
      </c>
      <c r="J25" s="256"/>
    </row>
    <row r="26" spans="1:10" x14ac:dyDescent="0.25">
      <c r="A26" s="198">
        <v>1</v>
      </c>
      <c r="B26" s="199" t="s">
        <v>78</v>
      </c>
      <c r="C26" s="199"/>
      <c r="D26" s="199"/>
      <c r="E26" s="199"/>
      <c r="F26" s="199"/>
      <c r="G26" s="199"/>
      <c r="I26" s="257" t="s">
        <v>129</v>
      </c>
      <c r="J26" s="258"/>
    </row>
    <row r="27" spans="1:10" ht="16.5" thickBot="1" x14ac:dyDescent="0.3">
      <c r="A27" s="198">
        <v>2</v>
      </c>
      <c r="B27" s="199" t="s">
        <v>80</v>
      </c>
      <c r="C27" s="199"/>
      <c r="D27" s="199"/>
      <c r="E27" s="199"/>
      <c r="F27" s="199"/>
      <c r="G27" s="199"/>
      <c r="I27" s="253" t="s">
        <v>130</v>
      </c>
      <c r="J27" s="254"/>
    </row>
    <row r="28" spans="1:10" x14ac:dyDescent="0.25">
      <c r="A28" s="198">
        <v>3</v>
      </c>
      <c r="B28" s="199" t="s">
        <v>137</v>
      </c>
      <c r="C28" s="199"/>
      <c r="D28" s="199"/>
      <c r="E28" s="199"/>
      <c r="F28" s="199"/>
      <c r="G28" s="199"/>
      <c r="I28" s="243"/>
      <c r="J28" s="243"/>
    </row>
    <row r="29" spans="1:10" ht="15.75" thickBot="1" x14ac:dyDescent="0.3">
      <c r="A29" s="199"/>
      <c r="B29" s="199"/>
      <c r="C29" s="199"/>
      <c r="D29" s="199"/>
      <c r="E29" s="199"/>
      <c r="F29" s="199"/>
      <c r="G29" s="199"/>
      <c r="I29" s="243"/>
      <c r="J29" s="243"/>
    </row>
    <row r="30" spans="1:10" x14ac:dyDescent="0.25">
      <c r="A30" s="200" t="s">
        <v>81</v>
      </c>
      <c r="B30" s="199"/>
      <c r="C30" s="199"/>
      <c r="D30" s="199"/>
      <c r="E30" s="199"/>
      <c r="F30" s="199"/>
      <c r="G30" s="199"/>
      <c r="I30" s="255" t="s">
        <v>131</v>
      </c>
      <c r="J30" s="256"/>
    </row>
    <row r="31" spans="1:10" x14ac:dyDescent="0.25">
      <c r="A31" s="198">
        <v>1</v>
      </c>
      <c r="B31" s="199" t="s">
        <v>137</v>
      </c>
      <c r="C31" s="199"/>
      <c r="D31" s="199"/>
      <c r="E31" s="199"/>
      <c r="F31" s="199"/>
      <c r="G31" s="199"/>
      <c r="I31" s="257" t="s">
        <v>132</v>
      </c>
      <c r="J31" s="258"/>
    </row>
    <row r="32" spans="1:10" ht="16.5" thickBot="1" x14ac:dyDescent="0.3">
      <c r="A32" s="198">
        <v>2</v>
      </c>
      <c r="B32" s="199" t="s">
        <v>138</v>
      </c>
      <c r="C32" s="199"/>
      <c r="D32" s="199"/>
      <c r="E32" s="199"/>
      <c r="F32" s="199"/>
      <c r="G32" s="199"/>
      <c r="I32" s="253" t="s">
        <v>130</v>
      </c>
      <c r="J32" s="254"/>
    </row>
    <row r="33" spans="1:10" ht="9.75" customHeight="1" x14ac:dyDescent="0.25">
      <c r="A33" s="199"/>
      <c r="B33" s="199"/>
      <c r="C33" s="199"/>
      <c r="D33" s="199"/>
      <c r="E33" s="199"/>
      <c r="F33" s="199"/>
      <c r="G33" s="199"/>
    </row>
    <row r="34" spans="1:10" ht="8.25" customHeight="1" x14ac:dyDescent="0.25"/>
    <row r="35" spans="1:10" s="203" customFormat="1" ht="17.25" customHeight="1" x14ac:dyDescent="0.4">
      <c r="A35" s="201"/>
      <c r="B35" s="247" t="s">
        <v>118</v>
      </c>
      <c r="C35" s="201"/>
      <c r="D35" s="201"/>
      <c r="E35" s="201"/>
      <c r="F35" s="202"/>
      <c r="G35" s="202"/>
      <c r="H35" s="202"/>
      <c r="I35" s="202"/>
      <c r="J35" s="202"/>
    </row>
    <row r="36" spans="1:10" ht="8.25" customHeight="1" x14ac:dyDescent="0.25"/>
    <row r="37" spans="1:10" x14ac:dyDescent="0.25">
      <c r="A37" t="s">
        <v>119</v>
      </c>
    </row>
    <row r="38" spans="1:10" x14ac:dyDescent="0.25">
      <c r="A38" t="s">
        <v>139</v>
      </c>
    </row>
    <row r="39" spans="1:10" ht="8.25" customHeight="1" x14ac:dyDescent="0.25"/>
    <row r="40" spans="1:10" s="203" customFormat="1" ht="20.25" customHeight="1" x14ac:dyDescent="0.4">
      <c r="A40" s="201"/>
      <c r="B40" s="247" t="s">
        <v>105</v>
      </c>
      <c r="C40" s="201"/>
      <c r="D40" s="201"/>
      <c r="E40" s="201"/>
      <c r="F40" s="202"/>
      <c r="G40" s="202"/>
      <c r="H40" s="202"/>
      <c r="I40" s="202"/>
      <c r="J40" s="202"/>
    </row>
    <row r="41" spans="1:10" ht="6" customHeight="1" x14ac:dyDescent="0.25"/>
    <row r="42" spans="1:10" x14ac:dyDescent="0.25">
      <c r="A42" t="s">
        <v>120</v>
      </c>
    </row>
    <row r="43" spans="1:10" x14ac:dyDescent="0.25">
      <c r="A43" t="s">
        <v>121</v>
      </c>
    </row>
    <row r="44" spans="1:10" x14ac:dyDescent="0.25">
      <c r="A44" t="s">
        <v>101</v>
      </c>
    </row>
    <row r="45" spans="1:10" x14ac:dyDescent="0.25">
      <c r="B45" t="s">
        <v>87</v>
      </c>
    </row>
    <row r="46" spans="1:10" x14ac:dyDescent="0.25">
      <c r="A46" t="s">
        <v>102</v>
      </c>
    </row>
    <row r="47" spans="1:10" x14ac:dyDescent="0.25">
      <c r="B47" t="s">
        <v>89</v>
      </c>
    </row>
    <row r="48" spans="1:10" x14ac:dyDescent="0.25">
      <c r="A48" t="s">
        <v>103</v>
      </c>
    </row>
    <row r="49" spans="1:10" x14ac:dyDescent="0.25">
      <c r="B49" t="s">
        <v>88</v>
      </c>
    </row>
    <row r="50" spans="1:10" x14ac:dyDescent="0.25">
      <c r="A50" t="s">
        <v>104</v>
      </c>
    </row>
    <row r="51" spans="1:10" x14ac:dyDescent="0.25">
      <c r="B51" t="s">
        <v>93</v>
      </c>
    </row>
    <row r="52" spans="1:10" s="203" customFormat="1" ht="18" customHeight="1" x14ac:dyDescent="0.4">
      <c r="A52" s="201"/>
      <c r="B52" s="247" t="s">
        <v>141</v>
      </c>
      <c r="C52" s="201"/>
      <c r="D52" s="201"/>
      <c r="E52" s="201"/>
      <c r="F52" s="202"/>
      <c r="G52" s="202"/>
      <c r="H52" s="202"/>
      <c r="I52" s="202"/>
      <c r="J52" s="202"/>
    </row>
    <row r="53" spans="1:10" x14ac:dyDescent="0.25">
      <c r="B53" t="s">
        <v>142</v>
      </c>
    </row>
    <row r="54" spans="1:10" ht="8.25" customHeight="1" x14ac:dyDescent="0.25"/>
    <row r="55" spans="1:10" s="203" customFormat="1" ht="15" customHeight="1" x14ac:dyDescent="0.4">
      <c r="A55" s="201"/>
      <c r="B55" s="247" t="s">
        <v>133</v>
      </c>
      <c r="C55" s="201"/>
      <c r="D55" s="201"/>
      <c r="E55" s="201"/>
      <c r="F55" s="202"/>
      <c r="G55" s="202"/>
      <c r="H55" s="202"/>
      <c r="I55" s="202"/>
      <c r="J55" s="202"/>
    </row>
    <row r="56" spans="1:10" x14ac:dyDescent="0.25">
      <c r="B56" t="s">
        <v>122</v>
      </c>
    </row>
    <row r="57" spans="1:10" x14ac:dyDescent="0.25">
      <c r="B57" t="s">
        <v>123</v>
      </c>
    </row>
    <row r="58" spans="1:10" x14ac:dyDescent="0.25">
      <c r="G58" t="s">
        <v>124</v>
      </c>
    </row>
    <row r="59" spans="1:10" x14ac:dyDescent="0.25">
      <c r="G59" t="s">
        <v>125</v>
      </c>
    </row>
    <row r="60" spans="1:10" x14ac:dyDescent="0.25">
      <c r="G60" t="s">
        <v>126</v>
      </c>
    </row>
    <row r="62" spans="1:10" ht="6" customHeight="1" x14ac:dyDescent="0.25">
      <c r="A62" s="3"/>
    </row>
    <row r="63" spans="1:10" ht="6" customHeight="1" x14ac:dyDescent="0.25">
      <c r="A63" s="3"/>
    </row>
    <row r="64" spans="1:10" ht="16.5" customHeight="1" x14ac:dyDescent="0.25">
      <c r="A64" s="3"/>
      <c r="B64" t="s">
        <v>140</v>
      </c>
    </row>
    <row r="65" spans="1:1" ht="12.75" customHeight="1" x14ac:dyDescent="0.25">
      <c r="A65" s="3"/>
    </row>
  </sheetData>
  <mergeCells count="10">
    <mergeCell ref="I27:J27"/>
    <mergeCell ref="I30:J30"/>
    <mergeCell ref="I31:J31"/>
    <mergeCell ref="I32:J32"/>
    <mergeCell ref="G10:I10"/>
    <mergeCell ref="H11:I11"/>
    <mergeCell ref="H12:I12"/>
    <mergeCell ref="H13:I13"/>
    <mergeCell ref="I25:J25"/>
    <mergeCell ref="I26:J26"/>
  </mergeCells>
  <hyperlinks>
    <hyperlink ref="I27:J27" r:id="rId1" display="انقر هنا"/>
    <hyperlink ref="I32:J32" r:id="rId2" display="انقر هنا"/>
    <hyperlink ref="J6" r:id="rId3"/>
    <hyperlink ref="J5" r:id="rId4"/>
  </hyperlinks>
  <pageMargins left="0.51181102362204722" right="0.51181102362204722" top="0.55118110236220474" bottom="0.55118110236220474" header="0.31496062992125984" footer="0.31496062992125984"/>
  <pageSetup paperSize="9" scale="94" orientation="portrait" verticalDpi="0" r:id="rId5"/>
  <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Y59"/>
  <sheetViews>
    <sheetView showGridLines="0" rightToLeft="1" topLeftCell="G4" zoomScale="70" zoomScaleNormal="70" zoomScaleSheetLayoutView="70" workbookViewId="0">
      <selection activeCell="I24" sqref="I24"/>
    </sheetView>
  </sheetViews>
  <sheetFormatPr baseColWidth="10" defaultColWidth="12.7109375" defaultRowHeight="15" x14ac:dyDescent="0.25"/>
  <cols>
    <col min="1" max="1" width="12.7109375" style="120"/>
    <col min="2" max="2" width="21.28515625" style="120" customWidth="1"/>
    <col min="3" max="3" width="15" style="120" bestFit="1" customWidth="1"/>
    <col min="4" max="4" width="4.28515625" style="120" customWidth="1"/>
    <col min="5" max="5" width="10" style="120" customWidth="1"/>
    <col min="6" max="6" width="8.5703125" style="120" customWidth="1"/>
    <col min="7" max="7" width="8.5703125" style="120" bestFit="1" customWidth="1"/>
    <col min="8" max="8" width="7.140625" style="120" bestFit="1" customWidth="1"/>
    <col min="9" max="10" width="9.85546875" style="120" customWidth="1"/>
    <col min="11" max="11" width="5.85546875" style="120" bestFit="1" customWidth="1"/>
    <col min="12" max="12" width="21.85546875" style="162" customWidth="1"/>
    <col min="13" max="15" width="10.7109375" style="162" customWidth="1"/>
    <col min="16" max="16" width="12.7109375" style="162"/>
    <col min="17" max="17" width="11.85546875" style="162" customWidth="1"/>
    <col min="18" max="18" width="7.140625" style="162" customWidth="1"/>
    <col min="19" max="20" width="12.7109375" style="162"/>
    <col min="25" max="258" width="12.7109375" style="120"/>
    <col min="259" max="259" width="21.28515625" style="120" customWidth="1"/>
    <col min="260" max="260" width="15" style="120" bestFit="1" customWidth="1"/>
    <col min="261" max="261" width="4.28515625" style="120" customWidth="1"/>
    <col min="262" max="262" width="10" style="120" customWidth="1"/>
    <col min="263" max="263" width="8.5703125" style="120" customWidth="1"/>
    <col min="264" max="264" width="8.5703125" style="120" bestFit="1" customWidth="1"/>
    <col min="265" max="266" width="7.140625" style="120" bestFit="1" customWidth="1"/>
    <col min="267" max="267" width="5.85546875" style="120" bestFit="1" customWidth="1"/>
    <col min="268" max="268" width="12.7109375" style="120" customWidth="1"/>
    <col min="269" max="269" width="10.85546875" style="120" bestFit="1" customWidth="1"/>
    <col min="270" max="514" width="12.7109375" style="120"/>
    <col min="515" max="515" width="21.28515625" style="120" customWidth="1"/>
    <col min="516" max="516" width="15" style="120" bestFit="1" customWidth="1"/>
    <col min="517" max="517" width="4.28515625" style="120" customWidth="1"/>
    <col min="518" max="518" width="10" style="120" customWidth="1"/>
    <col min="519" max="519" width="8.5703125" style="120" customWidth="1"/>
    <col min="520" max="520" width="8.5703125" style="120" bestFit="1" customWidth="1"/>
    <col min="521" max="522" width="7.140625" style="120" bestFit="1" customWidth="1"/>
    <col min="523" max="523" width="5.85546875" style="120" bestFit="1" customWidth="1"/>
    <col min="524" max="524" width="12.7109375" style="120" customWidth="1"/>
    <col min="525" max="525" width="10.85546875" style="120" bestFit="1" customWidth="1"/>
    <col min="526" max="770" width="12.7109375" style="120"/>
    <col min="771" max="771" width="21.28515625" style="120" customWidth="1"/>
    <col min="772" max="772" width="15" style="120" bestFit="1" customWidth="1"/>
    <col min="773" max="773" width="4.28515625" style="120" customWidth="1"/>
    <col min="774" max="774" width="10" style="120" customWidth="1"/>
    <col min="775" max="775" width="8.5703125" style="120" customWidth="1"/>
    <col min="776" max="776" width="8.5703125" style="120" bestFit="1" customWidth="1"/>
    <col min="777" max="778" width="7.140625" style="120" bestFit="1" customWidth="1"/>
    <col min="779" max="779" width="5.85546875" style="120" bestFit="1" customWidth="1"/>
    <col min="780" max="780" width="12.7109375" style="120" customWidth="1"/>
    <col min="781" max="781" width="10.85546875" style="120" bestFit="1" customWidth="1"/>
    <col min="782" max="1026" width="12.7109375" style="120"/>
    <col min="1027" max="1027" width="21.28515625" style="120" customWidth="1"/>
    <col min="1028" max="1028" width="15" style="120" bestFit="1" customWidth="1"/>
    <col min="1029" max="1029" width="4.28515625" style="120" customWidth="1"/>
    <col min="1030" max="1030" width="10" style="120" customWidth="1"/>
    <col min="1031" max="1031" width="8.5703125" style="120" customWidth="1"/>
    <col min="1032" max="1032" width="8.5703125" style="120" bestFit="1" customWidth="1"/>
    <col min="1033" max="1034" width="7.140625" style="120" bestFit="1" customWidth="1"/>
    <col min="1035" max="1035" width="5.85546875" style="120" bestFit="1" customWidth="1"/>
    <col min="1036" max="1036" width="12.7109375" style="120" customWidth="1"/>
    <col min="1037" max="1037" width="10.85546875" style="120" bestFit="1" customWidth="1"/>
    <col min="1038" max="1282" width="12.7109375" style="120"/>
    <col min="1283" max="1283" width="21.28515625" style="120" customWidth="1"/>
    <col min="1284" max="1284" width="15" style="120" bestFit="1" customWidth="1"/>
    <col min="1285" max="1285" width="4.28515625" style="120" customWidth="1"/>
    <col min="1286" max="1286" width="10" style="120" customWidth="1"/>
    <col min="1287" max="1287" width="8.5703125" style="120" customWidth="1"/>
    <col min="1288" max="1288" width="8.5703125" style="120" bestFit="1" customWidth="1"/>
    <col min="1289" max="1290" width="7.140625" style="120" bestFit="1" customWidth="1"/>
    <col min="1291" max="1291" width="5.85546875" style="120" bestFit="1" customWidth="1"/>
    <col min="1292" max="1292" width="12.7109375" style="120" customWidth="1"/>
    <col min="1293" max="1293" width="10.85546875" style="120" bestFit="1" customWidth="1"/>
    <col min="1294" max="1538" width="12.7109375" style="120"/>
    <col min="1539" max="1539" width="21.28515625" style="120" customWidth="1"/>
    <col min="1540" max="1540" width="15" style="120" bestFit="1" customWidth="1"/>
    <col min="1541" max="1541" width="4.28515625" style="120" customWidth="1"/>
    <col min="1542" max="1542" width="10" style="120" customWidth="1"/>
    <col min="1543" max="1543" width="8.5703125" style="120" customWidth="1"/>
    <col min="1544" max="1544" width="8.5703125" style="120" bestFit="1" customWidth="1"/>
    <col min="1545" max="1546" width="7.140625" style="120" bestFit="1" customWidth="1"/>
    <col min="1547" max="1547" width="5.85546875" style="120" bestFit="1" customWidth="1"/>
    <col min="1548" max="1548" width="12.7109375" style="120" customWidth="1"/>
    <col min="1549" max="1549" width="10.85546875" style="120" bestFit="1" customWidth="1"/>
    <col min="1550" max="1794" width="12.7109375" style="120"/>
    <col min="1795" max="1795" width="21.28515625" style="120" customWidth="1"/>
    <col min="1796" max="1796" width="15" style="120" bestFit="1" customWidth="1"/>
    <col min="1797" max="1797" width="4.28515625" style="120" customWidth="1"/>
    <col min="1798" max="1798" width="10" style="120" customWidth="1"/>
    <col min="1799" max="1799" width="8.5703125" style="120" customWidth="1"/>
    <col min="1800" max="1800" width="8.5703125" style="120" bestFit="1" customWidth="1"/>
    <col min="1801" max="1802" width="7.140625" style="120" bestFit="1" customWidth="1"/>
    <col min="1803" max="1803" width="5.85546875" style="120" bestFit="1" customWidth="1"/>
    <col min="1804" max="1804" width="12.7109375" style="120" customWidth="1"/>
    <col min="1805" max="1805" width="10.85546875" style="120" bestFit="1" customWidth="1"/>
    <col min="1806" max="2050" width="12.7109375" style="120"/>
    <col min="2051" max="2051" width="21.28515625" style="120" customWidth="1"/>
    <col min="2052" max="2052" width="15" style="120" bestFit="1" customWidth="1"/>
    <col min="2053" max="2053" width="4.28515625" style="120" customWidth="1"/>
    <col min="2054" max="2054" width="10" style="120" customWidth="1"/>
    <col min="2055" max="2055" width="8.5703125" style="120" customWidth="1"/>
    <col min="2056" max="2056" width="8.5703125" style="120" bestFit="1" customWidth="1"/>
    <col min="2057" max="2058" width="7.140625" style="120" bestFit="1" customWidth="1"/>
    <col min="2059" max="2059" width="5.85546875" style="120" bestFit="1" customWidth="1"/>
    <col min="2060" max="2060" width="12.7109375" style="120" customWidth="1"/>
    <col min="2061" max="2061" width="10.85546875" style="120" bestFit="1" customWidth="1"/>
    <col min="2062" max="2306" width="12.7109375" style="120"/>
    <col min="2307" max="2307" width="21.28515625" style="120" customWidth="1"/>
    <col min="2308" max="2308" width="15" style="120" bestFit="1" customWidth="1"/>
    <col min="2309" max="2309" width="4.28515625" style="120" customWidth="1"/>
    <col min="2310" max="2310" width="10" style="120" customWidth="1"/>
    <col min="2311" max="2311" width="8.5703125" style="120" customWidth="1"/>
    <col min="2312" max="2312" width="8.5703125" style="120" bestFit="1" customWidth="1"/>
    <col min="2313" max="2314" width="7.140625" style="120" bestFit="1" customWidth="1"/>
    <col min="2315" max="2315" width="5.85546875" style="120" bestFit="1" customWidth="1"/>
    <col min="2316" max="2316" width="12.7109375" style="120" customWidth="1"/>
    <col min="2317" max="2317" width="10.85546875" style="120" bestFit="1" customWidth="1"/>
    <col min="2318" max="2562" width="12.7109375" style="120"/>
    <col min="2563" max="2563" width="21.28515625" style="120" customWidth="1"/>
    <col min="2564" max="2564" width="15" style="120" bestFit="1" customWidth="1"/>
    <col min="2565" max="2565" width="4.28515625" style="120" customWidth="1"/>
    <col min="2566" max="2566" width="10" style="120" customWidth="1"/>
    <col min="2567" max="2567" width="8.5703125" style="120" customWidth="1"/>
    <col min="2568" max="2568" width="8.5703125" style="120" bestFit="1" customWidth="1"/>
    <col min="2569" max="2570" width="7.140625" style="120" bestFit="1" customWidth="1"/>
    <col min="2571" max="2571" width="5.85546875" style="120" bestFit="1" customWidth="1"/>
    <col min="2572" max="2572" width="12.7109375" style="120" customWidth="1"/>
    <col min="2573" max="2573" width="10.85546875" style="120" bestFit="1" customWidth="1"/>
    <col min="2574" max="2818" width="12.7109375" style="120"/>
    <col min="2819" max="2819" width="21.28515625" style="120" customWidth="1"/>
    <col min="2820" max="2820" width="15" style="120" bestFit="1" customWidth="1"/>
    <col min="2821" max="2821" width="4.28515625" style="120" customWidth="1"/>
    <col min="2822" max="2822" width="10" style="120" customWidth="1"/>
    <col min="2823" max="2823" width="8.5703125" style="120" customWidth="1"/>
    <col min="2824" max="2824" width="8.5703125" style="120" bestFit="1" customWidth="1"/>
    <col min="2825" max="2826" width="7.140625" style="120" bestFit="1" customWidth="1"/>
    <col min="2827" max="2827" width="5.85546875" style="120" bestFit="1" customWidth="1"/>
    <col min="2828" max="2828" width="12.7109375" style="120" customWidth="1"/>
    <col min="2829" max="2829" width="10.85546875" style="120" bestFit="1" customWidth="1"/>
    <col min="2830" max="3074" width="12.7109375" style="120"/>
    <col min="3075" max="3075" width="21.28515625" style="120" customWidth="1"/>
    <col min="3076" max="3076" width="15" style="120" bestFit="1" customWidth="1"/>
    <col min="3077" max="3077" width="4.28515625" style="120" customWidth="1"/>
    <col min="3078" max="3078" width="10" style="120" customWidth="1"/>
    <col min="3079" max="3079" width="8.5703125" style="120" customWidth="1"/>
    <col min="3080" max="3080" width="8.5703125" style="120" bestFit="1" customWidth="1"/>
    <col min="3081" max="3082" width="7.140625" style="120" bestFit="1" customWidth="1"/>
    <col min="3083" max="3083" width="5.85546875" style="120" bestFit="1" customWidth="1"/>
    <col min="3084" max="3084" width="12.7109375" style="120" customWidth="1"/>
    <col min="3085" max="3085" width="10.85546875" style="120" bestFit="1" customWidth="1"/>
    <col min="3086" max="3330" width="12.7109375" style="120"/>
    <col min="3331" max="3331" width="21.28515625" style="120" customWidth="1"/>
    <col min="3332" max="3332" width="15" style="120" bestFit="1" customWidth="1"/>
    <col min="3333" max="3333" width="4.28515625" style="120" customWidth="1"/>
    <col min="3334" max="3334" width="10" style="120" customWidth="1"/>
    <col min="3335" max="3335" width="8.5703125" style="120" customWidth="1"/>
    <col min="3336" max="3336" width="8.5703125" style="120" bestFit="1" customWidth="1"/>
    <col min="3337" max="3338" width="7.140625" style="120" bestFit="1" customWidth="1"/>
    <col min="3339" max="3339" width="5.85546875" style="120" bestFit="1" customWidth="1"/>
    <col min="3340" max="3340" width="12.7109375" style="120" customWidth="1"/>
    <col min="3341" max="3341" width="10.85546875" style="120" bestFit="1" customWidth="1"/>
    <col min="3342" max="3586" width="12.7109375" style="120"/>
    <col min="3587" max="3587" width="21.28515625" style="120" customWidth="1"/>
    <col min="3588" max="3588" width="15" style="120" bestFit="1" customWidth="1"/>
    <col min="3589" max="3589" width="4.28515625" style="120" customWidth="1"/>
    <col min="3590" max="3590" width="10" style="120" customWidth="1"/>
    <col min="3591" max="3591" width="8.5703125" style="120" customWidth="1"/>
    <col min="3592" max="3592" width="8.5703125" style="120" bestFit="1" customWidth="1"/>
    <col min="3593" max="3594" width="7.140625" style="120" bestFit="1" customWidth="1"/>
    <col min="3595" max="3595" width="5.85546875" style="120" bestFit="1" customWidth="1"/>
    <col min="3596" max="3596" width="12.7109375" style="120" customWidth="1"/>
    <col min="3597" max="3597" width="10.85546875" style="120" bestFit="1" customWidth="1"/>
    <col min="3598" max="3842" width="12.7109375" style="120"/>
    <col min="3843" max="3843" width="21.28515625" style="120" customWidth="1"/>
    <col min="3844" max="3844" width="15" style="120" bestFit="1" customWidth="1"/>
    <col min="3845" max="3845" width="4.28515625" style="120" customWidth="1"/>
    <col min="3846" max="3846" width="10" style="120" customWidth="1"/>
    <col min="3847" max="3847" width="8.5703125" style="120" customWidth="1"/>
    <col min="3848" max="3848" width="8.5703125" style="120" bestFit="1" customWidth="1"/>
    <col min="3849" max="3850" width="7.140625" style="120" bestFit="1" customWidth="1"/>
    <col min="3851" max="3851" width="5.85546875" style="120" bestFit="1" customWidth="1"/>
    <col min="3852" max="3852" width="12.7109375" style="120" customWidth="1"/>
    <col min="3853" max="3853" width="10.85546875" style="120" bestFit="1" customWidth="1"/>
    <col min="3854" max="4098" width="12.7109375" style="120"/>
    <col min="4099" max="4099" width="21.28515625" style="120" customWidth="1"/>
    <col min="4100" max="4100" width="15" style="120" bestFit="1" customWidth="1"/>
    <col min="4101" max="4101" width="4.28515625" style="120" customWidth="1"/>
    <col min="4102" max="4102" width="10" style="120" customWidth="1"/>
    <col min="4103" max="4103" width="8.5703125" style="120" customWidth="1"/>
    <col min="4104" max="4104" width="8.5703125" style="120" bestFit="1" customWidth="1"/>
    <col min="4105" max="4106" width="7.140625" style="120" bestFit="1" customWidth="1"/>
    <col min="4107" max="4107" width="5.85546875" style="120" bestFit="1" customWidth="1"/>
    <col min="4108" max="4108" width="12.7109375" style="120" customWidth="1"/>
    <col min="4109" max="4109" width="10.85546875" style="120" bestFit="1" customWidth="1"/>
    <col min="4110" max="4354" width="12.7109375" style="120"/>
    <col min="4355" max="4355" width="21.28515625" style="120" customWidth="1"/>
    <col min="4356" max="4356" width="15" style="120" bestFit="1" customWidth="1"/>
    <col min="4357" max="4357" width="4.28515625" style="120" customWidth="1"/>
    <col min="4358" max="4358" width="10" style="120" customWidth="1"/>
    <col min="4359" max="4359" width="8.5703125" style="120" customWidth="1"/>
    <col min="4360" max="4360" width="8.5703125" style="120" bestFit="1" customWidth="1"/>
    <col min="4361" max="4362" width="7.140625" style="120" bestFit="1" customWidth="1"/>
    <col min="4363" max="4363" width="5.85546875" style="120" bestFit="1" customWidth="1"/>
    <col min="4364" max="4364" width="12.7109375" style="120" customWidth="1"/>
    <col min="4365" max="4365" width="10.85546875" style="120" bestFit="1" customWidth="1"/>
    <col min="4366" max="4610" width="12.7109375" style="120"/>
    <col min="4611" max="4611" width="21.28515625" style="120" customWidth="1"/>
    <col min="4612" max="4612" width="15" style="120" bestFit="1" customWidth="1"/>
    <col min="4613" max="4613" width="4.28515625" style="120" customWidth="1"/>
    <col min="4614" max="4614" width="10" style="120" customWidth="1"/>
    <col min="4615" max="4615" width="8.5703125" style="120" customWidth="1"/>
    <col min="4616" max="4616" width="8.5703125" style="120" bestFit="1" customWidth="1"/>
    <col min="4617" max="4618" width="7.140625" style="120" bestFit="1" customWidth="1"/>
    <col min="4619" max="4619" width="5.85546875" style="120" bestFit="1" customWidth="1"/>
    <col min="4620" max="4620" width="12.7109375" style="120" customWidth="1"/>
    <col min="4621" max="4621" width="10.85546875" style="120" bestFit="1" customWidth="1"/>
    <col min="4622" max="4866" width="12.7109375" style="120"/>
    <col min="4867" max="4867" width="21.28515625" style="120" customWidth="1"/>
    <col min="4868" max="4868" width="15" style="120" bestFit="1" customWidth="1"/>
    <col min="4869" max="4869" width="4.28515625" style="120" customWidth="1"/>
    <col min="4870" max="4870" width="10" style="120" customWidth="1"/>
    <col min="4871" max="4871" width="8.5703125" style="120" customWidth="1"/>
    <col min="4872" max="4872" width="8.5703125" style="120" bestFit="1" customWidth="1"/>
    <col min="4873" max="4874" width="7.140625" style="120" bestFit="1" customWidth="1"/>
    <col min="4875" max="4875" width="5.85546875" style="120" bestFit="1" customWidth="1"/>
    <col min="4876" max="4876" width="12.7109375" style="120" customWidth="1"/>
    <col min="4877" max="4877" width="10.85546875" style="120" bestFit="1" customWidth="1"/>
    <col min="4878" max="5122" width="12.7109375" style="120"/>
    <col min="5123" max="5123" width="21.28515625" style="120" customWidth="1"/>
    <col min="5124" max="5124" width="15" style="120" bestFit="1" customWidth="1"/>
    <col min="5125" max="5125" width="4.28515625" style="120" customWidth="1"/>
    <col min="5126" max="5126" width="10" style="120" customWidth="1"/>
    <col min="5127" max="5127" width="8.5703125" style="120" customWidth="1"/>
    <col min="5128" max="5128" width="8.5703125" style="120" bestFit="1" customWidth="1"/>
    <col min="5129" max="5130" width="7.140625" style="120" bestFit="1" customWidth="1"/>
    <col min="5131" max="5131" width="5.85546875" style="120" bestFit="1" customWidth="1"/>
    <col min="5132" max="5132" width="12.7109375" style="120" customWidth="1"/>
    <col min="5133" max="5133" width="10.85546875" style="120" bestFit="1" customWidth="1"/>
    <col min="5134" max="5378" width="12.7109375" style="120"/>
    <col min="5379" max="5379" width="21.28515625" style="120" customWidth="1"/>
    <col min="5380" max="5380" width="15" style="120" bestFit="1" customWidth="1"/>
    <col min="5381" max="5381" width="4.28515625" style="120" customWidth="1"/>
    <col min="5382" max="5382" width="10" style="120" customWidth="1"/>
    <col min="5383" max="5383" width="8.5703125" style="120" customWidth="1"/>
    <col min="5384" max="5384" width="8.5703125" style="120" bestFit="1" customWidth="1"/>
    <col min="5385" max="5386" width="7.140625" style="120" bestFit="1" customWidth="1"/>
    <col min="5387" max="5387" width="5.85546875" style="120" bestFit="1" customWidth="1"/>
    <col min="5388" max="5388" width="12.7109375" style="120" customWidth="1"/>
    <col min="5389" max="5389" width="10.85546875" style="120" bestFit="1" customWidth="1"/>
    <col min="5390" max="5634" width="12.7109375" style="120"/>
    <col min="5635" max="5635" width="21.28515625" style="120" customWidth="1"/>
    <col min="5636" max="5636" width="15" style="120" bestFit="1" customWidth="1"/>
    <col min="5637" max="5637" width="4.28515625" style="120" customWidth="1"/>
    <col min="5638" max="5638" width="10" style="120" customWidth="1"/>
    <col min="5639" max="5639" width="8.5703125" style="120" customWidth="1"/>
    <col min="5640" max="5640" width="8.5703125" style="120" bestFit="1" customWidth="1"/>
    <col min="5641" max="5642" width="7.140625" style="120" bestFit="1" customWidth="1"/>
    <col min="5643" max="5643" width="5.85546875" style="120" bestFit="1" customWidth="1"/>
    <col min="5644" max="5644" width="12.7109375" style="120" customWidth="1"/>
    <col min="5645" max="5645" width="10.85546875" style="120" bestFit="1" customWidth="1"/>
    <col min="5646" max="5890" width="12.7109375" style="120"/>
    <col min="5891" max="5891" width="21.28515625" style="120" customWidth="1"/>
    <col min="5892" max="5892" width="15" style="120" bestFit="1" customWidth="1"/>
    <col min="5893" max="5893" width="4.28515625" style="120" customWidth="1"/>
    <col min="5894" max="5894" width="10" style="120" customWidth="1"/>
    <col min="5895" max="5895" width="8.5703125" style="120" customWidth="1"/>
    <col min="5896" max="5896" width="8.5703125" style="120" bestFit="1" customWidth="1"/>
    <col min="5897" max="5898" width="7.140625" style="120" bestFit="1" customWidth="1"/>
    <col min="5899" max="5899" width="5.85546875" style="120" bestFit="1" customWidth="1"/>
    <col min="5900" max="5900" width="12.7109375" style="120" customWidth="1"/>
    <col min="5901" max="5901" width="10.85546875" style="120" bestFit="1" customWidth="1"/>
    <col min="5902" max="6146" width="12.7109375" style="120"/>
    <col min="6147" max="6147" width="21.28515625" style="120" customWidth="1"/>
    <col min="6148" max="6148" width="15" style="120" bestFit="1" customWidth="1"/>
    <col min="6149" max="6149" width="4.28515625" style="120" customWidth="1"/>
    <col min="6150" max="6150" width="10" style="120" customWidth="1"/>
    <col min="6151" max="6151" width="8.5703125" style="120" customWidth="1"/>
    <col min="6152" max="6152" width="8.5703125" style="120" bestFit="1" customWidth="1"/>
    <col min="6153" max="6154" width="7.140625" style="120" bestFit="1" customWidth="1"/>
    <col min="6155" max="6155" width="5.85546875" style="120" bestFit="1" customWidth="1"/>
    <col min="6156" max="6156" width="12.7109375" style="120" customWidth="1"/>
    <col min="6157" max="6157" width="10.85546875" style="120" bestFit="1" customWidth="1"/>
    <col min="6158" max="6402" width="12.7109375" style="120"/>
    <col min="6403" max="6403" width="21.28515625" style="120" customWidth="1"/>
    <col min="6404" max="6404" width="15" style="120" bestFit="1" customWidth="1"/>
    <col min="6405" max="6405" width="4.28515625" style="120" customWidth="1"/>
    <col min="6406" max="6406" width="10" style="120" customWidth="1"/>
    <col min="6407" max="6407" width="8.5703125" style="120" customWidth="1"/>
    <col min="6408" max="6408" width="8.5703125" style="120" bestFit="1" customWidth="1"/>
    <col min="6409" max="6410" width="7.140625" style="120" bestFit="1" customWidth="1"/>
    <col min="6411" max="6411" width="5.85546875" style="120" bestFit="1" customWidth="1"/>
    <col min="6412" max="6412" width="12.7109375" style="120" customWidth="1"/>
    <col min="6413" max="6413" width="10.85546875" style="120" bestFit="1" customWidth="1"/>
    <col min="6414" max="6658" width="12.7109375" style="120"/>
    <col min="6659" max="6659" width="21.28515625" style="120" customWidth="1"/>
    <col min="6660" max="6660" width="15" style="120" bestFit="1" customWidth="1"/>
    <col min="6661" max="6661" width="4.28515625" style="120" customWidth="1"/>
    <col min="6662" max="6662" width="10" style="120" customWidth="1"/>
    <col min="6663" max="6663" width="8.5703125" style="120" customWidth="1"/>
    <col min="6664" max="6664" width="8.5703125" style="120" bestFit="1" customWidth="1"/>
    <col min="6665" max="6666" width="7.140625" style="120" bestFit="1" customWidth="1"/>
    <col min="6667" max="6667" width="5.85546875" style="120" bestFit="1" customWidth="1"/>
    <col min="6668" max="6668" width="12.7109375" style="120" customWidth="1"/>
    <col min="6669" max="6669" width="10.85546875" style="120" bestFit="1" customWidth="1"/>
    <col min="6670" max="6914" width="12.7109375" style="120"/>
    <col min="6915" max="6915" width="21.28515625" style="120" customWidth="1"/>
    <col min="6916" max="6916" width="15" style="120" bestFit="1" customWidth="1"/>
    <col min="6917" max="6917" width="4.28515625" style="120" customWidth="1"/>
    <col min="6918" max="6918" width="10" style="120" customWidth="1"/>
    <col min="6919" max="6919" width="8.5703125" style="120" customWidth="1"/>
    <col min="6920" max="6920" width="8.5703125" style="120" bestFit="1" customWidth="1"/>
    <col min="6921" max="6922" width="7.140625" style="120" bestFit="1" customWidth="1"/>
    <col min="6923" max="6923" width="5.85546875" style="120" bestFit="1" customWidth="1"/>
    <col min="6924" max="6924" width="12.7109375" style="120" customWidth="1"/>
    <col min="6925" max="6925" width="10.85546875" style="120" bestFit="1" customWidth="1"/>
    <col min="6926" max="7170" width="12.7109375" style="120"/>
    <col min="7171" max="7171" width="21.28515625" style="120" customWidth="1"/>
    <col min="7172" max="7172" width="15" style="120" bestFit="1" customWidth="1"/>
    <col min="7173" max="7173" width="4.28515625" style="120" customWidth="1"/>
    <col min="7174" max="7174" width="10" style="120" customWidth="1"/>
    <col min="7175" max="7175" width="8.5703125" style="120" customWidth="1"/>
    <col min="7176" max="7176" width="8.5703125" style="120" bestFit="1" customWidth="1"/>
    <col min="7177" max="7178" width="7.140625" style="120" bestFit="1" customWidth="1"/>
    <col min="7179" max="7179" width="5.85546875" style="120" bestFit="1" customWidth="1"/>
    <col min="7180" max="7180" width="12.7109375" style="120" customWidth="1"/>
    <col min="7181" max="7181" width="10.85546875" style="120" bestFit="1" customWidth="1"/>
    <col min="7182" max="7426" width="12.7109375" style="120"/>
    <col min="7427" max="7427" width="21.28515625" style="120" customWidth="1"/>
    <col min="7428" max="7428" width="15" style="120" bestFit="1" customWidth="1"/>
    <col min="7429" max="7429" width="4.28515625" style="120" customWidth="1"/>
    <col min="7430" max="7430" width="10" style="120" customWidth="1"/>
    <col min="7431" max="7431" width="8.5703125" style="120" customWidth="1"/>
    <col min="7432" max="7432" width="8.5703125" style="120" bestFit="1" customWidth="1"/>
    <col min="7433" max="7434" width="7.140625" style="120" bestFit="1" customWidth="1"/>
    <col min="7435" max="7435" width="5.85546875" style="120" bestFit="1" customWidth="1"/>
    <col min="7436" max="7436" width="12.7109375" style="120" customWidth="1"/>
    <col min="7437" max="7437" width="10.85546875" style="120" bestFit="1" customWidth="1"/>
    <col min="7438" max="7682" width="12.7109375" style="120"/>
    <col min="7683" max="7683" width="21.28515625" style="120" customWidth="1"/>
    <col min="7684" max="7684" width="15" style="120" bestFit="1" customWidth="1"/>
    <col min="7685" max="7685" width="4.28515625" style="120" customWidth="1"/>
    <col min="7686" max="7686" width="10" style="120" customWidth="1"/>
    <col min="7687" max="7687" width="8.5703125" style="120" customWidth="1"/>
    <col min="7688" max="7688" width="8.5703125" style="120" bestFit="1" customWidth="1"/>
    <col min="7689" max="7690" width="7.140625" style="120" bestFit="1" customWidth="1"/>
    <col min="7691" max="7691" width="5.85546875" style="120" bestFit="1" customWidth="1"/>
    <col min="7692" max="7692" width="12.7109375" style="120" customWidth="1"/>
    <col min="7693" max="7693" width="10.85546875" style="120" bestFit="1" customWidth="1"/>
    <col min="7694" max="7938" width="12.7109375" style="120"/>
    <col min="7939" max="7939" width="21.28515625" style="120" customWidth="1"/>
    <col min="7940" max="7940" width="15" style="120" bestFit="1" customWidth="1"/>
    <col min="7941" max="7941" width="4.28515625" style="120" customWidth="1"/>
    <col min="7942" max="7942" width="10" style="120" customWidth="1"/>
    <col min="7943" max="7943" width="8.5703125" style="120" customWidth="1"/>
    <col min="7944" max="7944" width="8.5703125" style="120" bestFit="1" customWidth="1"/>
    <col min="7945" max="7946" width="7.140625" style="120" bestFit="1" customWidth="1"/>
    <col min="7947" max="7947" width="5.85546875" style="120" bestFit="1" customWidth="1"/>
    <col min="7948" max="7948" width="12.7109375" style="120" customWidth="1"/>
    <col min="7949" max="7949" width="10.85546875" style="120" bestFit="1" customWidth="1"/>
    <col min="7950" max="8194" width="12.7109375" style="120"/>
    <col min="8195" max="8195" width="21.28515625" style="120" customWidth="1"/>
    <col min="8196" max="8196" width="15" style="120" bestFit="1" customWidth="1"/>
    <col min="8197" max="8197" width="4.28515625" style="120" customWidth="1"/>
    <col min="8198" max="8198" width="10" style="120" customWidth="1"/>
    <col min="8199" max="8199" width="8.5703125" style="120" customWidth="1"/>
    <col min="8200" max="8200" width="8.5703125" style="120" bestFit="1" customWidth="1"/>
    <col min="8201" max="8202" width="7.140625" style="120" bestFit="1" customWidth="1"/>
    <col min="8203" max="8203" width="5.85546875" style="120" bestFit="1" customWidth="1"/>
    <col min="8204" max="8204" width="12.7109375" style="120" customWidth="1"/>
    <col min="8205" max="8205" width="10.85546875" style="120" bestFit="1" customWidth="1"/>
    <col min="8206" max="8450" width="12.7109375" style="120"/>
    <col min="8451" max="8451" width="21.28515625" style="120" customWidth="1"/>
    <col min="8452" max="8452" width="15" style="120" bestFit="1" customWidth="1"/>
    <col min="8453" max="8453" width="4.28515625" style="120" customWidth="1"/>
    <col min="8454" max="8454" width="10" style="120" customWidth="1"/>
    <col min="8455" max="8455" width="8.5703125" style="120" customWidth="1"/>
    <col min="8456" max="8456" width="8.5703125" style="120" bestFit="1" customWidth="1"/>
    <col min="8457" max="8458" width="7.140625" style="120" bestFit="1" customWidth="1"/>
    <col min="8459" max="8459" width="5.85546875" style="120" bestFit="1" customWidth="1"/>
    <col min="8460" max="8460" width="12.7109375" style="120" customWidth="1"/>
    <col min="8461" max="8461" width="10.85546875" style="120" bestFit="1" customWidth="1"/>
    <col min="8462" max="8706" width="12.7109375" style="120"/>
    <col min="8707" max="8707" width="21.28515625" style="120" customWidth="1"/>
    <col min="8708" max="8708" width="15" style="120" bestFit="1" customWidth="1"/>
    <col min="8709" max="8709" width="4.28515625" style="120" customWidth="1"/>
    <col min="8710" max="8710" width="10" style="120" customWidth="1"/>
    <col min="8711" max="8711" width="8.5703125" style="120" customWidth="1"/>
    <col min="8712" max="8712" width="8.5703125" style="120" bestFit="1" customWidth="1"/>
    <col min="8713" max="8714" width="7.140625" style="120" bestFit="1" customWidth="1"/>
    <col min="8715" max="8715" width="5.85546875" style="120" bestFit="1" customWidth="1"/>
    <col min="8716" max="8716" width="12.7109375" style="120" customWidth="1"/>
    <col min="8717" max="8717" width="10.85546875" style="120" bestFit="1" customWidth="1"/>
    <col min="8718" max="8962" width="12.7109375" style="120"/>
    <col min="8963" max="8963" width="21.28515625" style="120" customWidth="1"/>
    <col min="8964" max="8964" width="15" style="120" bestFit="1" customWidth="1"/>
    <col min="8965" max="8965" width="4.28515625" style="120" customWidth="1"/>
    <col min="8966" max="8966" width="10" style="120" customWidth="1"/>
    <col min="8967" max="8967" width="8.5703125" style="120" customWidth="1"/>
    <col min="8968" max="8968" width="8.5703125" style="120" bestFit="1" customWidth="1"/>
    <col min="8969" max="8970" width="7.140625" style="120" bestFit="1" customWidth="1"/>
    <col min="8971" max="8971" width="5.85546875" style="120" bestFit="1" customWidth="1"/>
    <col min="8972" max="8972" width="12.7109375" style="120" customWidth="1"/>
    <col min="8973" max="8973" width="10.85546875" style="120" bestFit="1" customWidth="1"/>
    <col min="8974" max="9218" width="12.7109375" style="120"/>
    <col min="9219" max="9219" width="21.28515625" style="120" customWidth="1"/>
    <col min="9220" max="9220" width="15" style="120" bestFit="1" customWidth="1"/>
    <col min="9221" max="9221" width="4.28515625" style="120" customWidth="1"/>
    <col min="9222" max="9222" width="10" style="120" customWidth="1"/>
    <col min="9223" max="9223" width="8.5703125" style="120" customWidth="1"/>
    <col min="9224" max="9224" width="8.5703125" style="120" bestFit="1" customWidth="1"/>
    <col min="9225" max="9226" width="7.140625" style="120" bestFit="1" customWidth="1"/>
    <col min="9227" max="9227" width="5.85546875" style="120" bestFit="1" customWidth="1"/>
    <col min="9228" max="9228" width="12.7109375" style="120" customWidth="1"/>
    <col min="9229" max="9229" width="10.85546875" style="120" bestFit="1" customWidth="1"/>
    <col min="9230" max="9474" width="12.7109375" style="120"/>
    <col min="9475" max="9475" width="21.28515625" style="120" customWidth="1"/>
    <col min="9476" max="9476" width="15" style="120" bestFit="1" customWidth="1"/>
    <col min="9477" max="9477" width="4.28515625" style="120" customWidth="1"/>
    <col min="9478" max="9478" width="10" style="120" customWidth="1"/>
    <col min="9479" max="9479" width="8.5703125" style="120" customWidth="1"/>
    <col min="9480" max="9480" width="8.5703125" style="120" bestFit="1" customWidth="1"/>
    <col min="9481" max="9482" width="7.140625" style="120" bestFit="1" customWidth="1"/>
    <col min="9483" max="9483" width="5.85546875" style="120" bestFit="1" customWidth="1"/>
    <col min="9484" max="9484" width="12.7109375" style="120" customWidth="1"/>
    <col min="9485" max="9485" width="10.85546875" style="120" bestFit="1" customWidth="1"/>
    <col min="9486" max="9730" width="12.7109375" style="120"/>
    <col min="9731" max="9731" width="21.28515625" style="120" customWidth="1"/>
    <col min="9732" max="9732" width="15" style="120" bestFit="1" customWidth="1"/>
    <col min="9733" max="9733" width="4.28515625" style="120" customWidth="1"/>
    <col min="9734" max="9734" width="10" style="120" customWidth="1"/>
    <col min="9735" max="9735" width="8.5703125" style="120" customWidth="1"/>
    <col min="9736" max="9736" width="8.5703125" style="120" bestFit="1" customWidth="1"/>
    <col min="9737" max="9738" width="7.140625" style="120" bestFit="1" customWidth="1"/>
    <col min="9739" max="9739" width="5.85546875" style="120" bestFit="1" customWidth="1"/>
    <col min="9740" max="9740" width="12.7109375" style="120" customWidth="1"/>
    <col min="9741" max="9741" width="10.85546875" style="120" bestFit="1" customWidth="1"/>
    <col min="9742" max="9986" width="12.7109375" style="120"/>
    <col min="9987" max="9987" width="21.28515625" style="120" customWidth="1"/>
    <col min="9988" max="9988" width="15" style="120" bestFit="1" customWidth="1"/>
    <col min="9989" max="9989" width="4.28515625" style="120" customWidth="1"/>
    <col min="9990" max="9990" width="10" style="120" customWidth="1"/>
    <col min="9991" max="9991" width="8.5703125" style="120" customWidth="1"/>
    <col min="9992" max="9992" width="8.5703125" style="120" bestFit="1" customWidth="1"/>
    <col min="9993" max="9994" width="7.140625" style="120" bestFit="1" customWidth="1"/>
    <col min="9995" max="9995" width="5.85546875" style="120" bestFit="1" customWidth="1"/>
    <col min="9996" max="9996" width="12.7109375" style="120" customWidth="1"/>
    <col min="9997" max="9997" width="10.85546875" style="120" bestFit="1" customWidth="1"/>
    <col min="9998" max="10242" width="12.7109375" style="120"/>
    <col min="10243" max="10243" width="21.28515625" style="120" customWidth="1"/>
    <col min="10244" max="10244" width="15" style="120" bestFit="1" customWidth="1"/>
    <col min="10245" max="10245" width="4.28515625" style="120" customWidth="1"/>
    <col min="10246" max="10246" width="10" style="120" customWidth="1"/>
    <col min="10247" max="10247" width="8.5703125" style="120" customWidth="1"/>
    <col min="10248" max="10248" width="8.5703125" style="120" bestFit="1" customWidth="1"/>
    <col min="10249" max="10250" width="7.140625" style="120" bestFit="1" customWidth="1"/>
    <col min="10251" max="10251" width="5.85546875" style="120" bestFit="1" customWidth="1"/>
    <col min="10252" max="10252" width="12.7109375" style="120" customWidth="1"/>
    <col min="10253" max="10253" width="10.85546875" style="120" bestFit="1" customWidth="1"/>
    <col min="10254" max="10498" width="12.7109375" style="120"/>
    <col min="10499" max="10499" width="21.28515625" style="120" customWidth="1"/>
    <col min="10500" max="10500" width="15" style="120" bestFit="1" customWidth="1"/>
    <col min="10501" max="10501" width="4.28515625" style="120" customWidth="1"/>
    <col min="10502" max="10502" width="10" style="120" customWidth="1"/>
    <col min="10503" max="10503" width="8.5703125" style="120" customWidth="1"/>
    <col min="10504" max="10504" width="8.5703125" style="120" bestFit="1" customWidth="1"/>
    <col min="10505" max="10506" width="7.140625" style="120" bestFit="1" customWidth="1"/>
    <col min="10507" max="10507" width="5.85546875" style="120" bestFit="1" customWidth="1"/>
    <col min="10508" max="10508" width="12.7109375" style="120" customWidth="1"/>
    <col min="10509" max="10509" width="10.85546875" style="120" bestFit="1" customWidth="1"/>
    <col min="10510" max="10754" width="12.7109375" style="120"/>
    <col min="10755" max="10755" width="21.28515625" style="120" customWidth="1"/>
    <col min="10756" max="10756" width="15" style="120" bestFit="1" customWidth="1"/>
    <col min="10757" max="10757" width="4.28515625" style="120" customWidth="1"/>
    <col min="10758" max="10758" width="10" style="120" customWidth="1"/>
    <col min="10759" max="10759" width="8.5703125" style="120" customWidth="1"/>
    <col min="10760" max="10760" width="8.5703125" style="120" bestFit="1" customWidth="1"/>
    <col min="10761" max="10762" width="7.140625" style="120" bestFit="1" customWidth="1"/>
    <col min="10763" max="10763" width="5.85546875" style="120" bestFit="1" customWidth="1"/>
    <col min="10764" max="10764" width="12.7109375" style="120" customWidth="1"/>
    <col min="10765" max="10765" width="10.85546875" style="120" bestFit="1" customWidth="1"/>
    <col min="10766" max="11010" width="12.7109375" style="120"/>
    <col min="11011" max="11011" width="21.28515625" style="120" customWidth="1"/>
    <col min="11012" max="11012" width="15" style="120" bestFit="1" customWidth="1"/>
    <col min="11013" max="11013" width="4.28515625" style="120" customWidth="1"/>
    <col min="11014" max="11014" width="10" style="120" customWidth="1"/>
    <col min="11015" max="11015" width="8.5703125" style="120" customWidth="1"/>
    <col min="11016" max="11016" width="8.5703125" style="120" bestFit="1" customWidth="1"/>
    <col min="11017" max="11018" width="7.140625" style="120" bestFit="1" customWidth="1"/>
    <col min="11019" max="11019" width="5.85546875" style="120" bestFit="1" customWidth="1"/>
    <col min="11020" max="11020" width="12.7109375" style="120" customWidth="1"/>
    <col min="11021" max="11021" width="10.85546875" style="120" bestFit="1" customWidth="1"/>
    <col min="11022" max="11266" width="12.7109375" style="120"/>
    <col min="11267" max="11267" width="21.28515625" style="120" customWidth="1"/>
    <col min="11268" max="11268" width="15" style="120" bestFit="1" customWidth="1"/>
    <col min="11269" max="11269" width="4.28515625" style="120" customWidth="1"/>
    <col min="11270" max="11270" width="10" style="120" customWidth="1"/>
    <col min="11271" max="11271" width="8.5703125" style="120" customWidth="1"/>
    <col min="11272" max="11272" width="8.5703125" style="120" bestFit="1" customWidth="1"/>
    <col min="11273" max="11274" width="7.140625" style="120" bestFit="1" customWidth="1"/>
    <col min="11275" max="11275" width="5.85546875" style="120" bestFit="1" customWidth="1"/>
    <col min="11276" max="11276" width="12.7109375" style="120" customWidth="1"/>
    <col min="11277" max="11277" width="10.85546875" style="120" bestFit="1" customWidth="1"/>
    <col min="11278" max="11522" width="12.7109375" style="120"/>
    <col min="11523" max="11523" width="21.28515625" style="120" customWidth="1"/>
    <col min="11524" max="11524" width="15" style="120" bestFit="1" customWidth="1"/>
    <col min="11525" max="11525" width="4.28515625" style="120" customWidth="1"/>
    <col min="11526" max="11526" width="10" style="120" customWidth="1"/>
    <col min="11527" max="11527" width="8.5703125" style="120" customWidth="1"/>
    <col min="11528" max="11528" width="8.5703125" style="120" bestFit="1" customWidth="1"/>
    <col min="11529" max="11530" width="7.140625" style="120" bestFit="1" customWidth="1"/>
    <col min="11531" max="11531" width="5.85546875" style="120" bestFit="1" customWidth="1"/>
    <col min="11532" max="11532" width="12.7109375" style="120" customWidth="1"/>
    <col min="11533" max="11533" width="10.85546875" style="120" bestFit="1" customWidth="1"/>
    <col min="11534" max="11778" width="12.7109375" style="120"/>
    <col min="11779" max="11779" width="21.28515625" style="120" customWidth="1"/>
    <col min="11780" max="11780" width="15" style="120" bestFit="1" customWidth="1"/>
    <col min="11781" max="11781" width="4.28515625" style="120" customWidth="1"/>
    <col min="11782" max="11782" width="10" style="120" customWidth="1"/>
    <col min="11783" max="11783" width="8.5703125" style="120" customWidth="1"/>
    <col min="11784" max="11784" width="8.5703125" style="120" bestFit="1" customWidth="1"/>
    <col min="11785" max="11786" width="7.140625" style="120" bestFit="1" customWidth="1"/>
    <col min="11787" max="11787" width="5.85546875" style="120" bestFit="1" customWidth="1"/>
    <col min="11788" max="11788" width="12.7109375" style="120" customWidth="1"/>
    <col min="11789" max="11789" width="10.85546875" style="120" bestFit="1" customWidth="1"/>
    <col min="11790" max="12034" width="12.7109375" style="120"/>
    <col min="12035" max="12035" width="21.28515625" style="120" customWidth="1"/>
    <col min="12036" max="12036" width="15" style="120" bestFit="1" customWidth="1"/>
    <col min="12037" max="12037" width="4.28515625" style="120" customWidth="1"/>
    <col min="12038" max="12038" width="10" style="120" customWidth="1"/>
    <col min="12039" max="12039" width="8.5703125" style="120" customWidth="1"/>
    <col min="12040" max="12040" width="8.5703125" style="120" bestFit="1" customWidth="1"/>
    <col min="12041" max="12042" width="7.140625" style="120" bestFit="1" customWidth="1"/>
    <col min="12043" max="12043" width="5.85546875" style="120" bestFit="1" customWidth="1"/>
    <col min="12044" max="12044" width="12.7109375" style="120" customWidth="1"/>
    <col min="12045" max="12045" width="10.85546875" style="120" bestFit="1" customWidth="1"/>
    <col min="12046" max="12290" width="12.7109375" style="120"/>
    <col min="12291" max="12291" width="21.28515625" style="120" customWidth="1"/>
    <col min="12292" max="12292" width="15" style="120" bestFit="1" customWidth="1"/>
    <col min="12293" max="12293" width="4.28515625" style="120" customWidth="1"/>
    <col min="12294" max="12294" width="10" style="120" customWidth="1"/>
    <col min="12295" max="12295" width="8.5703125" style="120" customWidth="1"/>
    <col min="12296" max="12296" width="8.5703125" style="120" bestFit="1" customWidth="1"/>
    <col min="12297" max="12298" width="7.140625" style="120" bestFit="1" customWidth="1"/>
    <col min="12299" max="12299" width="5.85546875" style="120" bestFit="1" customWidth="1"/>
    <col min="12300" max="12300" width="12.7109375" style="120" customWidth="1"/>
    <col min="12301" max="12301" width="10.85546875" style="120" bestFit="1" customWidth="1"/>
    <col min="12302" max="12546" width="12.7109375" style="120"/>
    <col min="12547" max="12547" width="21.28515625" style="120" customWidth="1"/>
    <col min="12548" max="12548" width="15" style="120" bestFit="1" customWidth="1"/>
    <col min="12549" max="12549" width="4.28515625" style="120" customWidth="1"/>
    <col min="12550" max="12550" width="10" style="120" customWidth="1"/>
    <col min="12551" max="12551" width="8.5703125" style="120" customWidth="1"/>
    <col min="12552" max="12552" width="8.5703125" style="120" bestFit="1" customWidth="1"/>
    <col min="12553" max="12554" width="7.140625" style="120" bestFit="1" customWidth="1"/>
    <col min="12555" max="12555" width="5.85546875" style="120" bestFit="1" customWidth="1"/>
    <col min="12556" max="12556" width="12.7109375" style="120" customWidth="1"/>
    <col min="12557" max="12557" width="10.85546875" style="120" bestFit="1" customWidth="1"/>
    <col min="12558" max="12802" width="12.7109375" style="120"/>
    <col min="12803" max="12803" width="21.28515625" style="120" customWidth="1"/>
    <col min="12804" max="12804" width="15" style="120" bestFit="1" customWidth="1"/>
    <col min="12805" max="12805" width="4.28515625" style="120" customWidth="1"/>
    <col min="12806" max="12806" width="10" style="120" customWidth="1"/>
    <col min="12807" max="12807" width="8.5703125" style="120" customWidth="1"/>
    <col min="12808" max="12808" width="8.5703125" style="120" bestFit="1" customWidth="1"/>
    <col min="12809" max="12810" width="7.140625" style="120" bestFit="1" customWidth="1"/>
    <col min="12811" max="12811" width="5.85546875" style="120" bestFit="1" customWidth="1"/>
    <col min="12812" max="12812" width="12.7109375" style="120" customWidth="1"/>
    <col min="12813" max="12813" width="10.85546875" style="120" bestFit="1" customWidth="1"/>
    <col min="12814" max="13058" width="12.7109375" style="120"/>
    <col min="13059" max="13059" width="21.28515625" style="120" customWidth="1"/>
    <col min="13060" max="13060" width="15" style="120" bestFit="1" customWidth="1"/>
    <col min="13061" max="13061" width="4.28515625" style="120" customWidth="1"/>
    <col min="13062" max="13062" width="10" style="120" customWidth="1"/>
    <col min="13063" max="13063" width="8.5703125" style="120" customWidth="1"/>
    <col min="13064" max="13064" width="8.5703125" style="120" bestFit="1" customWidth="1"/>
    <col min="13065" max="13066" width="7.140625" style="120" bestFit="1" customWidth="1"/>
    <col min="13067" max="13067" width="5.85546875" style="120" bestFit="1" customWidth="1"/>
    <col min="13068" max="13068" width="12.7109375" style="120" customWidth="1"/>
    <col min="13069" max="13069" width="10.85546875" style="120" bestFit="1" customWidth="1"/>
    <col min="13070" max="13314" width="12.7109375" style="120"/>
    <col min="13315" max="13315" width="21.28515625" style="120" customWidth="1"/>
    <col min="13316" max="13316" width="15" style="120" bestFit="1" customWidth="1"/>
    <col min="13317" max="13317" width="4.28515625" style="120" customWidth="1"/>
    <col min="13318" max="13318" width="10" style="120" customWidth="1"/>
    <col min="13319" max="13319" width="8.5703125" style="120" customWidth="1"/>
    <col min="13320" max="13320" width="8.5703125" style="120" bestFit="1" customWidth="1"/>
    <col min="13321" max="13322" width="7.140625" style="120" bestFit="1" customWidth="1"/>
    <col min="13323" max="13323" width="5.85546875" style="120" bestFit="1" customWidth="1"/>
    <col min="13324" max="13324" width="12.7109375" style="120" customWidth="1"/>
    <col min="13325" max="13325" width="10.85546875" style="120" bestFit="1" customWidth="1"/>
    <col min="13326" max="13570" width="12.7109375" style="120"/>
    <col min="13571" max="13571" width="21.28515625" style="120" customWidth="1"/>
    <col min="13572" max="13572" width="15" style="120" bestFit="1" customWidth="1"/>
    <col min="13573" max="13573" width="4.28515625" style="120" customWidth="1"/>
    <col min="13574" max="13574" width="10" style="120" customWidth="1"/>
    <col min="13575" max="13575" width="8.5703125" style="120" customWidth="1"/>
    <col min="13576" max="13576" width="8.5703125" style="120" bestFit="1" customWidth="1"/>
    <col min="13577" max="13578" width="7.140625" style="120" bestFit="1" customWidth="1"/>
    <col min="13579" max="13579" width="5.85546875" style="120" bestFit="1" customWidth="1"/>
    <col min="13580" max="13580" width="12.7109375" style="120" customWidth="1"/>
    <col min="13581" max="13581" width="10.85546875" style="120" bestFit="1" customWidth="1"/>
    <col min="13582" max="13826" width="12.7109375" style="120"/>
    <col min="13827" max="13827" width="21.28515625" style="120" customWidth="1"/>
    <col min="13828" max="13828" width="15" style="120" bestFit="1" customWidth="1"/>
    <col min="13829" max="13829" width="4.28515625" style="120" customWidth="1"/>
    <col min="13830" max="13830" width="10" style="120" customWidth="1"/>
    <col min="13831" max="13831" width="8.5703125" style="120" customWidth="1"/>
    <col min="13832" max="13832" width="8.5703125" style="120" bestFit="1" customWidth="1"/>
    <col min="13833" max="13834" width="7.140625" style="120" bestFit="1" customWidth="1"/>
    <col min="13835" max="13835" width="5.85546875" style="120" bestFit="1" customWidth="1"/>
    <col min="13836" max="13836" width="12.7109375" style="120" customWidth="1"/>
    <col min="13837" max="13837" width="10.85546875" style="120" bestFit="1" customWidth="1"/>
    <col min="13838" max="14082" width="12.7109375" style="120"/>
    <col min="14083" max="14083" width="21.28515625" style="120" customWidth="1"/>
    <col min="14084" max="14084" width="15" style="120" bestFit="1" customWidth="1"/>
    <col min="14085" max="14085" width="4.28515625" style="120" customWidth="1"/>
    <col min="14086" max="14086" width="10" style="120" customWidth="1"/>
    <col min="14087" max="14087" width="8.5703125" style="120" customWidth="1"/>
    <col min="14088" max="14088" width="8.5703125" style="120" bestFit="1" customWidth="1"/>
    <col min="14089" max="14090" width="7.140625" style="120" bestFit="1" customWidth="1"/>
    <col min="14091" max="14091" width="5.85546875" style="120" bestFit="1" customWidth="1"/>
    <col min="14092" max="14092" width="12.7109375" style="120" customWidth="1"/>
    <col min="14093" max="14093" width="10.85546875" style="120" bestFit="1" customWidth="1"/>
    <col min="14094" max="14338" width="12.7109375" style="120"/>
    <col min="14339" max="14339" width="21.28515625" style="120" customWidth="1"/>
    <col min="14340" max="14340" width="15" style="120" bestFit="1" customWidth="1"/>
    <col min="14341" max="14341" width="4.28515625" style="120" customWidth="1"/>
    <col min="14342" max="14342" width="10" style="120" customWidth="1"/>
    <col min="14343" max="14343" width="8.5703125" style="120" customWidth="1"/>
    <col min="14344" max="14344" width="8.5703125" style="120" bestFit="1" customWidth="1"/>
    <col min="14345" max="14346" width="7.140625" style="120" bestFit="1" customWidth="1"/>
    <col min="14347" max="14347" width="5.85546875" style="120" bestFit="1" customWidth="1"/>
    <col min="14348" max="14348" width="12.7109375" style="120" customWidth="1"/>
    <col min="14349" max="14349" width="10.85546875" style="120" bestFit="1" customWidth="1"/>
    <col min="14350" max="14594" width="12.7109375" style="120"/>
    <col min="14595" max="14595" width="21.28515625" style="120" customWidth="1"/>
    <col min="14596" max="14596" width="15" style="120" bestFit="1" customWidth="1"/>
    <col min="14597" max="14597" width="4.28515625" style="120" customWidth="1"/>
    <col min="14598" max="14598" width="10" style="120" customWidth="1"/>
    <col min="14599" max="14599" width="8.5703125" style="120" customWidth="1"/>
    <col min="14600" max="14600" width="8.5703125" style="120" bestFit="1" customWidth="1"/>
    <col min="14601" max="14602" width="7.140625" style="120" bestFit="1" customWidth="1"/>
    <col min="14603" max="14603" width="5.85546875" style="120" bestFit="1" customWidth="1"/>
    <col min="14604" max="14604" width="12.7109375" style="120" customWidth="1"/>
    <col min="14605" max="14605" width="10.85546875" style="120" bestFit="1" customWidth="1"/>
    <col min="14606" max="14850" width="12.7109375" style="120"/>
    <col min="14851" max="14851" width="21.28515625" style="120" customWidth="1"/>
    <col min="14852" max="14852" width="15" style="120" bestFit="1" customWidth="1"/>
    <col min="14853" max="14853" width="4.28515625" style="120" customWidth="1"/>
    <col min="14854" max="14854" width="10" style="120" customWidth="1"/>
    <col min="14855" max="14855" width="8.5703125" style="120" customWidth="1"/>
    <col min="14856" max="14856" width="8.5703125" style="120" bestFit="1" customWidth="1"/>
    <col min="14857" max="14858" width="7.140625" style="120" bestFit="1" customWidth="1"/>
    <col min="14859" max="14859" width="5.85546875" style="120" bestFit="1" customWidth="1"/>
    <col min="14860" max="14860" width="12.7109375" style="120" customWidth="1"/>
    <col min="14861" max="14861" width="10.85546875" style="120" bestFit="1" customWidth="1"/>
    <col min="14862" max="15106" width="12.7109375" style="120"/>
    <col min="15107" max="15107" width="21.28515625" style="120" customWidth="1"/>
    <col min="15108" max="15108" width="15" style="120" bestFit="1" customWidth="1"/>
    <col min="15109" max="15109" width="4.28515625" style="120" customWidth="1"/>
    <col min="15110" max="15110" width="10" style="120" customWidth="1"/>
    <col min="15111" max="15111" width="8.5703125" style="120" customWidth="1"/>
    <col min="15112" max="15112" width="8.5703125" style="120" bestFit="1" customWidth="1"/>
    <col min="15113" max="15114" width="7.140625" style="120" bestFit="1" customWidth="1"/>
    <col min="15115" max="15115" width="5.85546875" style="120" bestFit="1" customWidth="1"/>
    <col min="15116" max="15116" width="12.7109375" style="120" customWidth="1"/>
    <col min="15117" max="15117" width="10.85546875" style="120" bestFit="1" customWidth="1"/>
    <col min="15118" max="15362" width="12.7109375" style="120"/>
    <col min="15363" max="15363" width="21.28515625" style="120" customWidth="1"/>
    <col min="15364" max="15364" width="15" style="120" bestFit="1" customWidth="1"/>
    <col min="15365" max="15365" width="4.28515625" style="120" customWidth="1"/>
    <col min="15366" max="15366" width="10" style="120" customWidth="1"/>
    <col min="15367" max="15367" width="8.5703125" style="120" customWidth="1"/>
    <col min="15368" max="15368" width="8.5703125" style="120" bestFit="1" customWidth="1"/>
    <col min="15369" max="15370" width="7.140625" style="120" bestFit="1" customWidth="1"/>
    <col min="15371" max="15371" width="5.85546875" style="120" bestFit="1" customWidth="1"/>
    <col min="15372" max="15372" width="12.7109375" style="120" customWidth="1"/>
    <col min="15373" max="15373" width="10.85546875" style="120" bestFit="1" customWidth="1"/>
    <col min="15374" max="15618" width="12.7109375" style="120"/>
    <col min="15619" max="15619" width="21.28515625" style="120" customWidth="1"/>
    <col min="15620" max="15620" width="15" style="120" bestFit="1" customWidth="1"/>
    <col min="15621" max="15621" width="4.28515625" style="120" customWidth="1"/>
    <col min="15622" max="15622" width="10" style="120" customWidth="1"/>
    <col min="15623" max="15623" width="8.5703125" style="120" customWidth="1"/>
    <col min="15624" max="15624" width="8.5703125" style="120" bestFit="1" customWidth="1"/>
    <col min="15625" max="15626" width="7.140625" style="120" bestFit="1" customWidth="1"/>
    <col min="15627" max="15627" width="5.85546875" style="120" bestFit="1" customWidth="1"/>
    <col min="15628" max="15628" width="12.7109375" style="120" customWidth="1"/>
    <col min="15629" max="15629" width="10.85546875" style="120" bestFit="1" customWidth="1"/>
    <col min="15630" max="15874" width="12.7109375" style="120"/>
    <col min="15875" max="15875" width="21.28515625" style="120" customWidth="1"/>
    <col min="15876" max="15876" width="15" style="120" bestFit="1" customWidth="1"/>
    <col min="15877" max="15877" width="4.28515625" style="120" customWidth="1"/>
    <col min="15878" max="15878" width="10" style="120" customWidth="1"/>
    <col min="15879" max="15879" width="8.5703125" style="120" customWidth="1"/>
    <col min="15880" max="15880" width="8.5703125" style="120" bestFit="1" customWidth="1"/>
    <col min="15881" max="15882" width="7.140625" style="120" bestFit="1" customWidth="1"/>
    <col min="15883" max="15883" width="5.85546875" style="120" bestFit="1" customWidth="1"/>
    <col min="15884" max="15884" width="12.7109375" style="120" customWidth="1"/>
    <col min="15885" max="15885" width="10.85546875" style="120" bestFit="1" customWidth="1"/>
    <col min="15886" max="16130" width="12.7109375" style="120"/>
    <col min="16131" max="16131" width="21.28515625" style="120" customWidth="1"/>
    <col min="16132" max="16132" width="15" style="120" bestFit="1" customWidth="1"/>
    <col min="16133" max="16133" width="4.28515625" style="120" customWidth="1"/>
    <col min="16134" max="16134" width="10" style="120" customWidth="1"/>
    <col min="16135" max="16135" width="8.5703125" style="120" customWidth="1"/>
    <col min="16136" max="16136" width="8.5703125" style="120" bestFit="1" customWidth="1"/>
    <col min="16137" max="16138" width="7.140625" style="120" bestFit="1" customWidth="1"/>
    <col min="16139" max="16139" width="5.85546875" style="120" bestFit="1" customWidth="1"/>
    <col min="16140" max="16140" width="12.7109375" style="120" customWidth="1"/>
    <col min="16141" max="16141" width="10.85546875" style="120" bestFit="1" customWidth="1"/>
    <col min="16142" max="16384" width="12.7109375" style="120"/>
  </cols>
  <sheetData>
    <row r="1" spans="2:25" x14ac:dyDescent="0.25">
      <c r="B1" s="115" t="str">
        <f>المدخلات!G1</f>
        <v>المندوبية الجهوية للتربية</v>
      </c>
      <c r="C1" s="116">
        <f>المدخلات!I1</f>
        <v>0</v>
      </c>
      <c r="D1" s="117"/>
      <c r="E1" s="117"/>
      <c r="F1" s="118" t="str">
        <f>المدخلات!G4</f>
        <v>القسم</v>
      </c>
      <c r="G1" s="119"/>
      <c r="H1" s="329">
        <f>المدخلات!I4</f>
        <v>0</v>
      </c>
      <c r="I1" s="330"/>
      <c r="J1" s="192"/>
      <c r="L1" s="205" t="str">
        <f t="shared" ref="L1:M3" si="0">B1</f>
        <v>المندوبية الجهوية للتربية</v>
      </c>
      <c r="M1" s="206">
        <f t="shared" si="0"/>
        <v>0</v>
      </c>
      <c r="N1" s="207"/>
      <c r="P1" s="205" t="str">
        <f>F1</f>
        <v>القسم</v>
      </c>
      <c r="Q1" s="351">
        <f>H1</f>
        <v>0</v>
      </c>
      <c r="R1" s="351"/>
    </row>
    <row r="2" spans="2:25" x14ac:dyDescent="0.25">
      <c r="B2" s="115" t="str">
        <f>المدخلات!G2</f>
        <v>المدرسة الإبتدائية</v>
      </c>
      <c r="C2" s="116">
        <f>المدخلات!I2</f>
        <v>0</v>
      </c>
      <c r="D2" s="122"/>
      <c r="E2" s="122"/>
      <c r="F2" s="118" t="str">
        <f>المدخلات!G5</f>
        <v>السنة الدراسية</v>
      </c>
      <c r="G2" s="124"/>
      <c r="H2" s="331" t="str">
        <f>المدخلات!I5</f>
        <v>2019-2018</v>
      </c>
      <c r="I2" s="332"/>
      <c r="J2" s="193"/>
      <c r="L2" s="205" t="str">
        <f t="shared" si="0"/>
        <v>المدرسة الإبتدائية</v>
      </c>
      <c r="M2" s="208">
        <f t="shared" si="0"/>
        <v>0</v>
      </c>
      <c r="N2" s="209"/>
      <c r="P2" s="205" t="str">
        <f>F2</f>
        <v>السنة الدراسية</v>
      </c>
      <c r="Q2" s="351" t="str">
        <f>H2</f>
        <v>2019-2018</v>
      </c>
      <c r="R2" s="351"/>
    </row>
    <row r="3" spans="2:25" x14ac:dyDescent="0.25">
      <c r="B3" s="121" t="str">
        <f>المدخلات!G3</f>
        <v>المعلم (ة)</v>
      </c>
      <c r="C3" s="149">
        <f>المدخلات!I3</f>
        <v>0</v>
      </c>
      <c r="D3" s="125"/>
      <c r="E3" s="125"/>
      <c r="F3" s="123" t="str">
        <f>المدخلات!G6</f>
        <v>عدد التلاميذ</v>
      </c>
      <c r="G3" s="126"/>
      <c r="H3" s="333">
        <f>المدخلات!I6</f>
        <v>45</v>
      </c>
      <c r="I3" s="334"/>
      <c r="J3" s="192"/>
      <c r="L3" s="205" t="str">
        <f t="shared" si="0"/>
        <v>المعلم (ة)</v>
      </c>
      <c r="M3" s="208">
        <f t="shared" si="0"/>
        <v>0</v>
      </c>
      <c r="N3" s="209"/>
      <c r="P3" s="205" t="str">
        <f>F3</f>
        <v>عدد التلاميذ</v>
      </c>
      <c r="Q3" s="351">
        <f>H3</f>
        <v>45</v>
      </c>
      <c r="R3" s="351"/>
    </row>
    <row r="5" spans="2:25" ht="27.75" x14ac:dyDescent="0.4">
      <c r="B5" s="335" t="s">
        <v>108</v>
      </c>
      <c r="C5" s="335"/>
      <c r="D5" s="335"/>
      <c r="E5" s="335"/>
      <c r="F5" s="335"/>
      <c r="G5" s="335"/>
      <c r="H5" s="335"/>
      <c r="I5" s="335"/>
      <c r="J5" s="182"/>
      <c r="L5" s="352" t="s">
        <v>109</v>
      </c>
      <c r="M5" s="352"/>
      <c r="N5" s="352"/>
      <c r="O5" s="352"/>
      <c r="P5" s="352"/>
      <c r="Q5" s="352"/>
      <c r="R5" s="352"/>
      <c r="S5" s="352"/>
    </row>
    <row r="6" spans="2:25" x14ac:dyDescent="0.25">
      <c r="L6" s="210"/>
    </row>
    <row r="7" spans="2:25" x14ac:dyDescent="0.25">
      <c r="B7" s="128" t="s">
        <v>83</v>
      </c>
      <c r="C7" s="327" t="str">
        <f>VLOOKUP(H7,ثلاثي3!A5:AA49,2,FALSE)</f>
        <v/>
      </c>
      <c r="D7" s="328"/>
      <c r="E7" s="328"/>
      <c r="G7" s="132" t="s">
        <v>86</v>
      </c>
      <c r="H7" s="150">
        <v>1</v>
      </c>
      <c r="L7" s="211" t="str">
        <f>B7</f>
        <v>اسم التلميذ و لقبه</v>
      </c>
      <c r="M7" s="353" t="str">
        <f>C7</f>
        <v/>
      </c>
      <c r="N7" s="353"/>
    </row>
    <row r="8" spans="2:25" s="129" customFormat="1" x14ac:dyDescent="0.25">
      <c r="K8" s="120"/>
      <c r="L8" s="210"/>
      <c r="M8" s="212"/>
      <c r="N8" s="212"/>
      <c r="O8" s="162"/>
      <c r="P8" s="213"/>
      <c r="Q8" s="213"/>
      <c r="R8" s="213"/>
      <c r="S8" s="213"/>
      <c r="T8" s="213"/>
      <c r="Y8" s="120"/>
    </row>
    <row r="9" spans="2:25" s="129" customFormat="1" ht="18" x14ac:dyDescent="0.25">
      <c r="B9" s="336" t="str">
        <f>ثلاثي3!D3</f>
        <v>مجال اللغة العربية</v>
      </c>
      <c r="C9" s="337"/>
      <c r="D9" s="120"/>
      <c r="E9" s="128" t="str">
        <f>ثلاثي3!B57</f>
        <v>معدل القسم</v>
      </c>
      <c r="F9" s="130" t="str">
        <f>ثلاثي3!B56</f>
        <v>أدنى عدد</v>
      </c>
      <c r="G9" s="130" t="str">
        <f>ثلاثي3!B55</f>
        <v>أعلى عدد</v>
      </c>
      <c r="I9" s="153" t="s">
        <v>91</v>
      </c>
      <c r="L9" s="153" t="str">
        <f>B9</f>
        <v>مجال اللغة العربية</v>
      </c>
      <c r="M9" s="153" t="s">
        <v>110</v>
      </c>
      <c r="N9" s="153" t="s">
        <v>111</v>
      </c>
      <c r="O9" s="153" t="s">
        <v>112</v>
      </c>
      <c r="P9" s="213"/>
      <c r="Q9" s="213"/>
      <c r="R9" s="213"/>
      <c r="S9" s="213"/>
      <c r="T9" s="213"/>
    </row>
    <row r="10" spans="2:25" s="129" customFormat="1" x14ac:dyDescent="0.25">
      <c r="B10" s="132" t="str">
        <f>ثلاثي3!D4</f>
        <v>تواصل شفوي</v>
      </c>
      <c r="C10" s="133">
        <f>VLOOKUP(H7,ثلاثي3!A5:AA49,4,FALSE)</f>
        <v>0</v>
      </c>
      <c r="D10" s="120"/>
      <c r="E10" s="134" t="e">
        <f>ثلاثي3!D57</f>
        <v>#DIV/0!</v>
      </c>
      <c r="F10" s="135">
        <f>ثلاثي3!D56</f>
        <v>0</v>
      </c>
      <c r="G10" s="135">
        <f>ثلاثي3!D55</f>
        <v>0</v>
      </c>
      <c r="H10" s="141" t="str">
        <f>IF(AND(C10=F10,C$30=G$30),"للتثبت","")</f>
        <v>للتثبت</v>
      </c>
      <c r="I10" s="154">
        <f>C10-VLOOKUP(H7,ثلاثي1!A5:AA49,4,FALSE)</f>
        <v>0</v>
      </c>
      <c r="J10" s="194"/>
      <c r="L10" s="211" t="str">
        <f t="shared" ref="L10:L27" si="1">B10</f>
        <v>تواصل شفوي</v>
      </c>
      <c r="M10" s="159">
        <f>VLOOKUP(H7,ثلاثي1!A5:Z49,4,FALSE)</f>
        <v>0</v>
      </c>
      <c r="N10" s="159">
        <f>VLOOKUP(H7,ثلاثي2!A5:Z49,4,FALSE)</f>
        <v>0</v>
      </c>
      <c r="O10" s="214">
        <f>C10</f>
        <v>0</v>
      </c>
      <c r="P10" s="213"/>
      <c r="Q10" s="213"/>
      <c r="R10" s="213"/>
      <c r="S10" s="213"/>
      <c r="T10" s="213"/>
    </row>
    <row r="11" spans="2:25" s="129" customFormat="1" x14ac:dyDescent="0.25">
      <c r="B11" s="136" t="str">
        <f>ثلاثي3!E4</f>
        <v>قراءة</v>
      </c>
      <c r="C11" s="133">
        <f>VLOOKUP(H7,ثلاثي3!A5:AA49,5,FALSE)</f>
        <v>0</v>
      </c>
      <c r="D11" s="137"/>
      <c r="E11" s="134" t="e">
        <f>ثلاثي3!E57</f>
        <v>#DIV/0!</v>
      </c>
      <c r="F11" s="135">
        <f>ثلاثي3!E56</f>
        <v>0</v>
      </c>
      <c r="G11" s="135">
        <f>ثلاثي3!E55</f>
        <v>0</v>
      </c>
      <c r="H11" s="141" t="str">
        <f>IF(AND(C11=F11,C$30=G$30),"للتثبت","")</f>
        <v>للتثبت</v>
      </c>
      <c r="I11" s="154">
        <f>C11-VLOOKUP(H7,ثلاثي1!A5:AA49,5,FALSE)</f>
        <v>0</v>
      </c>
      <c r="J11" s="194"/>
      <c r="L11" s="211" t="str">
        <f t="shared" si="1"/>
        <v>قراءة</v>
      </c>
      <c r="M11" s="159">
        <f>VLOOKUP(H7,ثلاثي1!A5:Z49,5,FALSE)</f>
        <v>0</v>
      </c>
      <c r="N11" s="159">
        <f>VLOOKUP(H7,ثلاثي2!A5:Z49,5,FALSE)</f>
        <v>0</v>
      </c>
      <c r="O11" s="214">
        <f t="shared" ref="O11:O27" si="2">C11</f>
        <v>0</v>
      </c>
      <c r="P11" s="213"/>
      <c r="Q11" s="213"/>
      <c r="R11" s="213"/>
      <c r="S11" s="213"/>
      <c r="T11" s="213"/>
    </row>
    <row r="12" spans="2:25" s="129" customFormat="1" x14ac:dyDescent="0.25">
      <c r="B12" s="136" t="str">
        <f>ثلاثي3!F4</f>
        <v>الخط</v>
      </c>
      <c r="C12" s="133">
        <f>VLOOKUP(H7,ثلاثي3!A5:AA49,6,FALSE)</f>
        <v>0</v>
      </c>
      <c r="D12" s="137"/>
      <c r="E12" s="134" t="e">
        <f>ثلاثي3!F57</f>
        <v>#DIV/0!</v>
      </c>
      <c r="F12" s="135">
        <f>ثلاثي3!F56</f>
        <v>0</v>
      </c>
      <c r="G12" s="135">
        <f>+ثلاثي3!F55</f>
        <v>0</v>
      </c>
      <c r="H12" s="141" t="str">
        <f>IF(AND(C12=F12,C$30=G$30),"للتثبت","")</f>
        <v>للتثبت</v>
      </c>
      <c r="I12" s="154">
        <f>C12-VLOOKUP(H7,ثلاثي1!A5:AA49,6,FALSE)</f>
        <v>0</v>
      </c>
      <c r="J12" s="194"/>
      <c r="K12" s="138"/>
      <c r="L12" s="211" t="str">
        <f t="shared" si="1"/>
        <v>الخط</v>
      </c>
      <c r="M12" s="159">
        <f>VLOOKUP(H7,ثلاثي1!A5:Z49,6,FALSE)</f>
        <v>0</v>
      </c>
      <c r="N12" s="159">
        <f>VLOOKUP(H7,ثلاثي2!A5:Z49,6,FALSE)</f>
        <v>0</v>
      </c>
      <c r="O12" s="214">
        <f t="shared" si="2"/>
        <v>0</v>
      </c>
      <c r="P12" s="213"/>
      <c r="Q12" s="213"/>
      <c r="R12" s="213"/>
      <c r="S12" s="213"/>
      <c r="T12" s="213"/>
    </row>
    <row r="13" spans="2:25" s="129" customFormat="1" x14ac:dyDescent="0.25">
      <c r="B13" s="136" t="str">
        <f>ثلاثي3!G4</f>
        <v>إنتاج كتابي</v>
      </c>
      <c r="C13" s="133">
        <f>VLOOKUP(H7,ثلاثي3!A5:AA49,7,FALSE)</f>
        <v>0</v>
      </c>
      <c r="D13" s="137"/>
      <c r="E13" s="134" t="e">
        <f>ثلاثي3!G57</f>
        <v>#DIV/0!</v>
      </c>
      <c r="F13" s="135">
        <f>ثلاثي3!G56</f>
        <v>0</v>
      </c>
      <c r="G13" s="135">
        <f>ثلاثي3!G55</f>
        <v>0</v>
      </c>
      <c r="H13" s="141" t="str">
        <f>IF(AND(C13=F13,C$30=G$30),"للتثبت","")</f>
        <v>للتثبت</v>
      </c>
      <c r="I13" s="154">
        <f>C13-VLOOKUP(H7,ثلاثي1!A5:AA49,7,FALSE)</f>
        <v>0</v>
      </c>
      <c r="J13" s="194"/>
      <c r="K13" s="138"/>
      <c r="L13" s="211" t="str">
        <f t="shared" si="1"/>
        <v>إنتاج كتابي</v>
      </c>
      <c r="M13" s="159">
        <f>VLOOKUP(H7,ثلاثي1!A5:Z49,7,FALSE)</f>
        <v>0</v>
      </c>
      <c r="N13" s="159">
        <f>VLOOKUP(H7,ثلاثي2!A5:Z49,7,FALSE)</f>
        <v>0</v>
      </c>
      <c r="O13" s="214">
        <f t="shared" si="2"/>
        <v>0</v>
      </c>
      <c r="P13" s="213"/>
      <c r="Q13" s="213"/>
      <c r="R13" s="213"/>
      <c r="S13" s="213"/>
      <c r="T13" s="213"/>
    </row>
    <row r="14" spans="2:25" x14ac:dyDescent="0.25">
      <c r="B14" s="136" t="str">
        <f>ثلاثي3!I4</f>
        <v>معدل المجال</v>
      </c>
      <c r="C14" s="151">
        <f>VLOOKUP(H7,ثلاثي3!A5:AA49,9,FALSE)</f>
        <v>0</v>
      </c>
      <c r="D14" s="137"/>
      <c r="E14" s="134">
        <f>ثلاثي3!I57</f>
        <v>0</v>
      </c>
      <c r="F14" s="135">
        <f>ثلاثي3!I56</f>
        <v>0</v>
      </c>
      <c r="G14" s="135">
        <f>ثلاثي3!I55</f>
        <v>0</v>
      </c>
      <c r="H14" s="141" t="str">
        <f>IF(AND(C14=F14,C$30=G$30),"للتثبت","")</f>
        <v>للتثبت</v>
      </c>
      <c r="I14" s="154">
        <f>C14-VLOOKUP(H7,ثلاثي1!A5:AA49,9,FALSE)</f>
        <v>0</v>
      </c>
      <c r="J14" s="194"/>
      <c r="K14" s="138"/>
      <c r="L14" s="211" t="str">
        <f t="shared" si="1"/>
        <v>معدل المجال</v>
      </c>
      <c r="M14" s="161">
        <f>VLOOKUP(H7,ثلاثي1!A5:Z49,9,FALSE)</f>
        <v>0</v>
      </c>
      <c r="N14" s="161">
        <f>VLOOKUP(H7,ثلاثي2!A5:Z49,9,FALSE)</f>
        <v>0</v>
      </c>
      <c r="O14" s="160">
        <f t="shared" si="2"/>
        <v>0</v>
      </c>
      <c r="Y14" s="129"/>
    </row>
    <row r="15" spans="2:25" x14ac:dyDescent="0.25">
      <c r="B15" s="137"/>
      <c r="C15" s="139"/>
      <c r="D15" s="137"/>
      <c r="E15" s="140"/>
      <c r="F15" s="139"/>
      <c r="G15" s="139"/>
      <c r="H15" s="140"/>
      <c r="I15" s="155"/>
      <c r="J15" s="155"/>
      <c r="K15" s="137"/>
      <c r="L15" s="210"/>
      <c r="M15" s="215"/>
      <c r="N15" s="215"/>
      <c r="O15" s="215"/>
    </row>
    <row r="16" spans="2:25" ht="18" x14ac:dyDescent="0.25">
      <c r="B16" s="325" t="str">
        <f>ثلاثي3!K3</f>
        <v>مجال العلوم والتكنولوجيا</v>
      </c>
      <c r="C16" s="326"/>
      <c r="D16" s="137"/>
      <c r="E16" s="140"/>
      <c r="F16" s="141"/>
      <c r="G16" s="141"/>
      <c r="H16" s="141"/>
      <c r="I16" s="155"/>
      <c r="J16" s="155"/>
      <c r="K16" s="137"/>
      <c r="L16" s="153" t="str">
        <f t="shared" si="1"/>
        <v>مجال العلوم والتكنولوجيا</v>
      </c>
      <c r="M16" s="153" t="s">
        <v>110</v>
      </c>
      <c r="N16" s="153" t="s">
        <v>111</v>
      </c>
      <c r="O16" s="153" t="s">
        <v>112</v>
      </c>
    </row>
    <row r="17" spans="2:25" x14ac:dyDescent="0.25">
      <c r="B17" s="136" t="str">
        <f>ثلاثي3!K4</f>
        <v>رياضيات</v>
      </c>
      <c r="C17" s="142">
        <f>VLOOKUP(H7,ثلاثي3!A5:AA49,11,FALSE)</f>
        <v>0</v>
      </c>
      <c r="E17" s="134" t="e">
        <f>ثلاثي3!K57</f>
        <v>#DIV/0!</v>
      </c>
      <c r="F17" s="135">
        <f>ثلاثي3!K56</f>
        <v>0</v>
      </c>
      <c r="G17" s="135">
        <f>ثلاثي3!K55</f>
        <v>0</v>
      </c>
      <c r="H17" s="141" t="str">
        <f>IF(AND(C17=F17,C$30=G$30),"للتثبت","")</f>
        <v>للتثبت</v>
      </c>
      <c r="I17" s="154">
        <f>C17-VLOOKUP(H7,ثلاثي1!A5:AA49,11,FALSE)</f>
        <v>0</v>
      </c>
      <c r="J17" s="194"/>
      <c r="L17" s="211" t="str">
        <f t="shared" si="1"/>
        <v>رياضيات</v>
      </c>
      <c r="M17" s="214">
        <f>VLOOKUP(H7,ثلاثي1!A5:Z49,11,FALSE)</f>
        <v>0</v>
      </c>
      <c r="N17" s="214">
        <f>VLOOKUP(H7,ثلاثي2!A5:Z49,11,FALSE)</f>
        <v>0</v>
      </c>
      <c r="O17" s="214">
        <f t="shared" si="2"/>
        <v>0</v>
      </c>
    </row>
    <row r="18" spans="2:25" x14ac:dyDescent="0.25">
      <c r="B18" s="136" t="str">
        <f>ثلاثي3!L4</f>
        <v>الإيقاظ العلمي</v>
      </c>
      <c r="C18" s="133">
        <f>VLOOKUP(H7,ثلاثي3!A5:AA49,12,FALSE)</f>
        <v>0</v>
      </c>
      <c r="D18" s="144"/>
      <c r="E18" s="134" t="e">
        <f>ثلاثي3!L57</f>
        <v>#DIV/0!</v>
      </c>
      <c r="F18" s="135">
        <f>ثلاثي3!L56</f>
        <v>0</v>
      </c>
      <c r="G18" s="135">
        <f>ثلاثي3!L55</f>
        <v>0</v>
      </c>
      <c r="H18" s="141" t="str">
        <f>IF(AND(C18=F18,C$30=G$30),"للتثبت","")</f>
        <v>للتثبت</v>
      </c>
      <c r="I18" s="154">
        <f>C18-VLOOKUP(H7,ثلاثي1!A5:AA49,12,FALSE)</f>
        <v>0</v>
      </c>
      <c r="J18" s="194"/>
      <c r="L18" s="211" t="str">
        <f t="shared" si="1"/>
        <v>الإيقاظ العلمي</v>
      </c>
      <c r="M18" s="159">
        <f>VLOOKUP(H7,ثلاثي1!A5:Z49,12,FALSE)</f>
        <v>0</v>
      </c>
      <c r="N18" s="159">
        <f>VLOOKUP(H7,ثلاثي2!A5:Z49,12,FALSE)</f>
        <v>0</v>
      </c>
      <c r="O18" s="214">
        <f t="shared" si="2"/>
        <v>0</v>
      </c>
    </row>
    <row r="19" spans="2:25" x14ac:dyDescent="0.25">
      <c r="B19" s="136" t="str">
        <f>ثلاثي3!M4</f>
        <v>تربية تكنولوجية</v>
      </c>
      <c r="C19" s="133">
        <f>VLOOKUP(H7,ثلاثي3!A5:AA49,13,FALSE)</f>
        <v>0</v>
      </c>
      <c r="D19" s="137"/>
      <c r="E19" s="134" t="e">
        <f>ثلاثي3!M57</f>
        <v>#DIV/0!</v>
      </c>
      <c r="F19" s="135">
        <f>ثلاثي3!M56</f>
        <v>0</v>
      </c>
      <c r="G19" s="135">
        <f>ثلاثي3!M55</f>
        <v>0</v>
      </c>
      <c r="H19" s="141" t="str">
        <f>IF(AND(C19=F19,C$30=G$30),"للتثبت","")</f>
        <v>للتثبت</v>
      </c>
      <c r="I19" s="154">
        <f>C19-VLOOKUP(H7,ثلاثي1!A5:AA49,13,FALSE)</f>
        <v>0</v>
      </c>
      <c r="J19" s="194"/>
      <c r="K19" s="143"/>
      <c r="L19" s="211" t="str">
        <f t="shared" si="1"/>
        <v>تربية تكنولوجية</v>
      </c>
      <c r="M19" s="159">
        <f>VLOOKUP(H7,ثلاثي1!A5:Z49,13,FALSE)</f>
        <v>0</v>
      </c>
      <c r="N19" s="159">
        <f>VLOOKUP(H7,ثلاثي2!A5:Z49,13,FALSE)</f>
        <v>0</v>
      </c>
      <c r="O19" s="214">
        <f t="shared" si="2"/>
        <v>0</v>
      </c>
    </row>
    <row r="20" spans="2:25" x14ac:dyDescent="0.25">
      <c r="B20" s="136" t="str">
        <f>ثلاثي3!O4</f>
        <v>معدل المجال</v>
      </c>
      <c r="C20" s="152">
        <f>VLOOKUP(H7,ثلاثي3!A5:AA49,15,FALSE)</f>
        <v>0</v>
      </c>
      <c r="D20" s="137"/>
      <c r="E20" s="134">
        <f>ثلاثي3!O57</f>
        <v>0</v>
      </c>
      <c r="F20" s="135">
        <f>ثلاثي3!O56</f>
        <v>0</v>
      </c>
      <c r="G20" s="135">
        <f>ثلاثي3!O55</f>
        <v>0</v>
      </c>
      <c r="H20" s="141" t="str">
        <f>IF(AND(C20=F20,C$30=G$30),"للتثبت","")</f>
        <v>للتثبت</v>
      </c>
      <c r="I20" s="154">
        <f>C20-VLOOKUP(H7,ثلاثي1!A5:AA49,15,FALSE)</f>
        <v>0</v>
      </c>
      <c r="J20" s="194"/>
      <c r="K20" s="143"/>
      <c r="L20" s="211" t="str">
        <f t="shared" si="1"/>
        <v>معدل المجال</v>
      </c>
      <c r="M20" s="160">
        <f>VLOOKUP(H7,ثلاثي1!A5:Z49,15,FALSE)</f>
        <v>0</v>
      </c>
      <c r="N20" s="160">
        <f>VLOOKUP(H7,ثلاثي2!A5:Z49,15,FALSE)</f>
        <v>0</v>
      </c>
      <c r="O20" s="160">
        <f t="shared" si="2"/>
        <v>0</v>
      </c>
    </row>
    <row r="21" spans="2:25" x14ac:dyDescent="0.25">
      <c r="B21" s="137"/>
      <c r="C21" s="141"/>
      <c r="D21" s="137"/>
      <c r="E21" s="140"/>
      <c r="F21" s="141"/>
      <c r="G21" s="141"/>
      <c r="H21" s="141"/>
      <c r="I21" s="155"/>
      <c r="J21" s="155"/>
      <c r="K21" s="137"/>
      <c r="L21" s="210"/>
      <c r="M21" s="215"/>
      <c r="N21" s="215"/>
      <c r="O21" s="215"/>
    </row>
    <row r="22" spans="2:25" ht="18" x14ac:dyDescent="0.25">
      <c r="B22" s="325" t="str">
        <f>ثلاثي3!Q3</f>
        <v>مجال التنشئة</v>
      </c>
      <c r="C22" s="326"/>
      <c r="D22" s="137"/>
      <c r="H22" s="141"/>
      <c r="I22" s="155"/>
      <c r="J22" s="155"/>
      <c r="K22" s="137"/>
      <c r="L22" s="153" t="str">
        <f t="shared" si="1"/>
        <v>مجال التنشئة</v>
      </c>
      <c r="M22" s="153" t="s">
        <v>110</v>
      </c>
      <c r="N22" s="153" t="s">
        <v>111</v>
      </c>
      <c r="O22" s="153" t="s">
        <v>112</v>
      </c>
    </row>
    <row r="23" spans="2:25" x14ac:dyDescent="0.25">
      <c r="B23" s="136" t="str">
        <f>ثلاثي3!Q4</f>
        <v>تربية إسلامية</v>
      </c>
      <c r="C23" s="142">
        <f>VLOOKUP(H7,ثلاثي3!A5:AA49,17,FALSE)</f>
        <v>0</v>
      </c>
      <c r="E23" s="134" t="e">
        <f>ثلاثي3!Q57</f>
        <v>#DIV/0!</v>
      </c>
      <c r="F23" s="135">
        <f>ثلاثي3!Q56</f>
        <v>0</v>
      </c>
      <c r="G23" s="135">
        <f>ثلاثي3!Q55</f>
        <v>0</v>
      </c>
      <c r="H23" s="141" t="str">
        <f>IF(AND(C23=F23,C$30=G$30),"للتثبت","")</f>
        <v>للتثبت</v>
      </c>
      <c r="I23" s="154">
        <f>C23-VLOOKUP(H7,ثلاثي1!A5:AA49,17,FALSE)</f>
        <v>0</v>
      </c>
      <c r="J23" s="194"/>
      <c r="L23" s="211" t="str">
        <f t="shared" si="1"/>
        <v>تربية إسلامية</v>
      </c>
      <c r="M23" s="214">
        <f>VLOOKUP(H7,ثلاثي1!A5:Z49,17,FALSE)</f>
        <v>0</v>
      </c>
      <c r="N23" s="214">
        <f>VLOOKUP(H7,ثلاثي2!A5:Z49,17,FALSE)</f>
        <v>0</v>
      </c>
      <c r="O23" s="214">
        <f t="shared" si="2"/>
        <v>0</v>
      </c>
    </row>
    <row r="24" spans="2:25" x14ac:dyDescent="0.25">
      <c r="B24" s="136" t="str">
        <f>ثلاثي3!R4</f>
        <v>تربية تشكيلية</v>
      </c>
      <c r="C24" s="142">
        <f>VLOOKUP(H7,ثلاثي3!A5:AA49,18,FALSE)</f>
        <v>0</v>
      </c>
      <c r="D24" s="137"/>
      <c r="E24" s="134" t="e">
        <f>ثلاثي3!R57</f>
        <v>#DIV/0!</v>
      </c>
      <c r="F24" s="135">
        <f>ثلاثي3!R56</f>
        <v>0</v>
      </c>
      <c r="G24" s="135">
        <f>ثلاثي3!R55</f>
        <v>0</v>
      </c>
      <c r="H24" s="141" t="str">
        <f>IF(AND(C24=F24,C$30=G$30),"للتثبت","")</f>
        <v>للتثبت</v>
      </c>
      <c r="I24" s="154">
        <f>C24-VLOOKUP(H7,ثلاثي1!A5:AA49,18,FALSE)</f>
        <v>0</v>
      </c>
      <c r="J24" s="194"/>
      <c r="K24" s="137"/>
      <c r="L24" s="211" t="str">
        <f>B24</f>
        <v>تربية تشكيلية</v>
      </c>
      <c r="M24" s="214">
        <f>VLOOKUP(H7,ثلاثي1!A5:Z49,18,FALSE)</f>
        <v>0</v>
      </c>
      <c r="N24" s="214">
        <f>VLOOKUP(H7,ثلاثي2!A5:Z49,18,FALSE)</f>
        <v>0</v>
      </c>
      <c r="O24" s="214">
        <f t="shared" si="2"/>
        <v>0</v>
      </c>
    </row>
    <row r="25" spans="2:25" x14ac:dyDescent="0.25">
      <c r="B25" s="136" t="str">
        <f>ثلاثي3!S4</f>
        <v>تربية موسيقية</v>
      </c>
      <c r="C25" s="142">
        <f>VLOOKUP(H7,ثلاثي3!A5:AA49,19,FALSE)</f>
        <v>0</v>
      </c>
      <c r="D25" s="137"/>
      <c r="E25" s="134" t="e">
        <f>ثلاثي3!S57</f>
        <v>#DIV/0!</v>
      </c>
      <c r="F25" s="135">
        <f>ثلاثي3!S56</f>
        <v>0</v>
      </c>
      <c r="G25" s="135">
        <f>ثلاثي3!S55</f>
        <v>0</v>
      </c>
      <c r="H25" s="141" t="str">
        <f>IF(AND(C25=F25,C$30=G$30),"للتثبت","")</f>
        <v>للتثبت</v>
      </c>
      <c r="I25" s="154">
        <f>C25-VLOOKUP(H7,ثلاثي1!A5:AA49,19,FALSE)</f>
        <v>0</v>
      </c>
      <c r="J25" s="194"/>
      <c r="K25" s="137"/>
      <c r="L25" s="211" t="str">
        <f t="shared" si="1"/>
        <v>تربية موسيقية</v>
      </c>
      <c r="M25" s="214">
        <f>VLOOKUP(H7,ثلاثي1!A5:Z49,19,FALSE)</f>
        <v>0</v>
      </c>
      <c r="N25" s="214">
        <f>VLOOKUP(H7,ثلاثي2!A5:Z49,19,FALSE)</f>
        <v>0</v>
      </c>
      <c r="O25" s="214">
        <f t="shared" si="2"/>
        <v>0</v>
      </c>
    </row>
    <row r="26" spans="2:25" x14ac:dyDescent="0.25">
      <c r="B26" s="136" t="str">
        <f>ثلاثي3!T4</f>
        <v>تربية بدنية</v>
      </c>
      <c r="C26" s="142">
        <f>IF(VLOOKUP(H7,ثلاثي3!A5:AA49,20,FALSE)=7.77,"معفى",VLOOKUP(H7,ثلاثي3!A5:AA49,20,FALSE))</f>
        <v>0</v>
      </c>
      <c r="E26" s="134">
        <f>ثلاثي3!T57</f>
        <v>0</v>
      </c>
      <c r="F26" s="135">
        <f>ثلاثي3!T56</f>
        <v>0</v>
      </c>
      <c r="G26" s="135">
        <f>ثلاثي3!T55</f>
        <v>0</v>
      </c>
      <c r="H26" s="141" t="str">
        <f>IF(AND(C26=F26,C$30=G$30),"للتثبت","")</f>
        <v>للتثبت</v>
      </c>
      <c r="I26" s="154">
        <f>IF(OR(C26="معفى",VLOOKUP(H7,ثلاثي1!A5:AA49,20,FALSE)="معفى"),"",C26-VLOOKUP(H7,ثلاثي1!A5:AA49,20,FALSE))</f>
        <v>0</v>
      </c>
      <c r="J26" s="194"/>
      <c r="K26" s="137"/>
      <c r="L26" s="211" t="str">
        <f t="shared" si="1"/>
        <v>تربية بدنية</v>
      </c>
      <c r="M26" s="214">
        <f>IF(VLOOKUP(H7,ثلاثي1!A5:Z49,20,FALSE)=7.77,"معفى",VLOOKUP(H7,ثلاثي1!A5:Z49,20,FALSE))</f>
        <v>0</v>
      </c>
      <c r="N26" s="214">
        <f>IF(VLOOKUP(H7,ثلاثي2!A5:Z49,20,FALSE)=7.77,"معفى",VLOOKUP(H7,ثلاثي2!A5:Z49,20,FALSE))</f>
        <v>0</v>
      </c>
      <c r="O26" s="214">
        <f t="shared" si="2"/>
        <v>0</v>
      </c>
    </row>
    <row r="27" spans="2:25" x14ac:dyDescent="0.25">
      <c r="B27" s="136" t="str">
        <f>ثلاثي3!V4</f>
        <v>معدل المجال</v>
      </c>
      <c r="C27" s="152">
        <f>VLOOKUP(H7,ثلاثي3!A5:AA49,22,FALSE)</f>
        <v>0</v>
      </c>
      <c r="E27" s="134">
        <f>ثلاثي3!V57</f>
        <v>0</v>
      </c>
      <c r="F27" s="135">
        <f>ثلاثي3!V56</f>
        <v>0</v>
      </c>
      <c r="G27" s="135">
        <f>ثلاثي3!V55</f>
        <v>0</v>
      </c>
      <c r="H27" s="141" t="str">
        <f>IF(AND(C27=F27,C$30=G$30),"للتثبت","")</f>
        <v>للتثبت</v>
      </c>
      <c r="I27" s="154">
        <f>C27-VLOOKUP(H7,ثلاثي1!A5:AA49,22,FALSE)</f>
        <v>0</v>
      </c>
      <c r="J27" s="194"/>
      <c r="K27" s="137"/>
      <c r="L27" s="211" t="str">
        <f t="shared" si="1"/>
        <v>معدل المجال</v>
      </c>
      <c r="M27" s="160">
        <f>VLOOKUP(H7,ثلاثي1!A5:Z49,22,FALSE)</f>
        <v>0</v>
      </c>
      <c r="N27" s="160">
        <f>VLOOKUP(H7,ثلاثي2!A5:Z49,22,FALSE)</f>
        <v>0</v>
      </c>
      <c r="O27" s="160">
        <f t="shared" si="2"/>
        <v>0</v>
      </c>
    </row>
    <row r="28" spans="2:25" x14ac:dyDescent="0.25">
      <c r="B28" s="137"/>
      <c r="C28" s="141"/>
      <c r="D28" s="137"/>
      <c r="E28" s="140"/>
      <c r="H28" s="141"/>
      <c r="I28" s="156"/>
      <c r="J28" s="156"/>
      <c r="K28" s="137"/>
      <c r="L28" s="210"/>
      <c r="M28" s="215"/>
      <c r="N28" s="215"/>
      <c r="O28" s="215"/>
    </row>
    <row r="29" spans="2:25" s="162" customFormat="1" ht="18" x14ac:dyDescent="0.25">
      <c r="B29" s="158" t="s">
        <v>84</v>
      </c>
      <c r="C29" s="159">
        <f>VLOOKUP(H7,ثلاثي1!A5:AA49,25,FALSE)</f>
        <v>0</v>
      </c>
      <c r="D29" s="157"/>
      <c r="E29" s="160">
        <f>ثلاثي1!Y57</f>
        <v>0</v>
      </c>
      <c r="F29" s="161">
        <f>ثلاثي1!Y56</f>
        <v>0</v>
      </c>
      <c r="G29" s="161">
        <f>ثلاثي1!Y55</f>
        <v>0</v>
      </c>
      <c r="H29" s="157"/>
      <c r="I29" s="157"/>
      <c r="J29" s="157"/>
      <c r="K29" s="137"/>
      <c r="L29" s="216" t="str">
        <f t="shared" ref="L29:M31" si="3">B29</f>
        <v>معدل الثلاثي الأول</v>
      </c>
      <c r="M29" s="217">
        <f t="shared" si="3"/>
        <v>0</v>
      </c>
      <c r="Y29" s="120"/>
    </row>
    <row r="30" spans="2:25" ht="18" x14ac:dyDescent="0.25">
      <c r="B30" s="145" t="s">
        <v>92</v>
      </c>
      <c r="C30" s="159">
        <f>VLOOKUP(H7,ثلاثي2!A5:AA49,25,FALSE)</f>
        <v>0</v>
      </c>
      <c r="E30" s="134">
        <f>ثلاثي2!Y57</f>
        <v>0</v>
      </c>
      <c r="F30" s="135">
        <f>ثلاثي2!Y56</f>
        <v>0</v>
      </c>
      <c r="G30" s="135">
        <f>ثلاثي2!Y55</f>
        <v>0</v>
      </c>
      <c r="H30" s="140"/>
      <c r="I30" s="157"/>
      <c r="J30" s="157"/>
      <c r="K30" s="157"/>
      <c r="L30" s="216" t="str">
        <f t="shared" si="3"/>
        <v>معدل الثلاثي الثاني</v>
      </c>
      <c r="M30" s="217">
        <f t="shared" si="3"/>
        <v>0</v>
      </c>
      <c r="Y30" s="162"/>
    </row>
    <row r="31" spans="2:25" ht="18" x14ac:dyDescent="0.25">
      <c r="B31" s="145" t="s">
        <v>94</v>
      </c>
      <c r="C31" s="159">
        <f>VLOOKUP(H7,ثلاثي3!A5:AA49,25,FALSE)</f>
        <v>0</v>
      </c>
      <c r="E31" s="134">
        <f>ثلاثي3!Y57</f>
        <v>0</v>
      </c>
      <c r="F31" s="135">
        <f>ثلاثي3!Y56</f>
        <v>0</v>
      </c>
      <c r="G31" s="135">
        <f>ثلاثي3!Y55</f>
        <v>0</v>
      </c>
      <c r="H31" s="140"/>
      <c r="I31" s="157"/>
      <c r="J31" s="157"/>
      <c r="K31" s="140"/>
      <c r="L31" s="216" t="str">
        <f t="shared" si="3"/>
        <v>معدل الثلاثي الثالث</v>
      </c>
      <c r="M31" s="217">
        <f t="shared" si="3"/>
        <v>0</v>
      </c>
    </row>
    <row r="32" spans="2:25" ht="18" x14ac:dyDescent="0.25">
      <c r="B32" s="145" t="s">
        <v>85</v>
      </c>
      <c r="C32" s="146">
        <f>VLOOKUP(H7,ثلاثي3!A5:AA49,26,FALSE)</f>
        <v>1</v>
      </c>
      <c r="D32" s="144"/>
      <c r="E32" s="144"/>
      <c r="F32" s="140"/>
      <c r="H32" s="137"/>
      <c r="I32" s="157"/>
      <c r="J32" s="157"/>
      <c r="K32" s="140"/>
      <c r="L32" s="157"/>
    </row>
    <row r="33" spans="2:12" ht="18" x14ac:dyDescent="0.25">
      <c r="B33" s="145" t="s">
        <v>37</v>
      </c>
      <c r="C33" s="133" t="str">
        <f>VLOOKUP(H7,ثلاثي3!A5:AA49,27,FALSE)</f>
        <v/>
      </c>
      <c r="D33" s="137"/>
      <c r="E33" s="140"/>
      <c r="F33" s="140"/>
      <c r="H33" s="137"/>
      <c r="I33" s="137"/>
      <c r="J33" s="137"/>
      <c r="K33" s="137"/>
      <c r="L33" s="157"/>
    </row>
    <row r="34" spans="2:12" x14ac:dyDescent="0.25">
      <c r="H34" s="137"/>
      <c r="I34" s="137"/>
      <c r="J34" s="137"/>
      <c r="K34" s="137"/>
      <c r="L34" s="157"/>
    </row>
    <row r="35" spans="2:12" x14ac:dyDescent="0.25">
      <c r="B35" s="171" t="s">
        <v>95</v>
      </c>
      <c r="H35" s="137"/>
      <c r="I35" s="137"/>
      <c r="J35" s="137"/>
      <c r="K35" s="137"/>
      <c r="L35" s="157"/>
    </row>
    <row r="36" spans="2:12" ht="15.75" x14ac:dyDescent="0.25">
      <c r="B36" s="179" t="str">
        <f>IF(C36="","","فارق أعداد")</f>
        <v/>
      </c>
      <c r="C36" s="164" t="str">
        <f>IF(MAX(C10:C13,C17:C19,C23:C26)-MIN(C10:C13,C17:C19,C23:C26)&gt;=15,"فارق بين أعلى أعداده وأدنى أعداده يساوي أو يفوق 15 من 20","")</f>
        <v/>
      </c>
      <c r="D36" s="165"/>
      <c r="E36" s="166"/>
      <c r="F36" s="117"/>
      <c r="G36" s="117"/>
      <c r="H36" s="165"/>
      <c r="I36" s="167"/>
      <c r="J36" s="173"/>
      <c r="K36" s="137"/>
      <c r="L36" s="157"/>
    </row>
    <row r="37" spans="2:12" ht="15.75" x14ac:dyDescent="0.25">
      <c r="B37" s="180" t="str">
        <f>IF(C37="","","تثبت في معدل المجالات")</f>
        <v>تثبت في معدل المجالات</v>
      </c>
      <c r="C37" s="172" t="str">
        <f>IF(AND(OR(C14=F14,C20=F20,C27=F27),OR(C14=G14,C20=G20,C27=G27)),"تلميذ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37" s="173"/>
      <c r="E37" s="174"/>
      <c r="F37" s="175"/>
      <c r="G37" s="175"/>
      <c r="H37" s="173"/>
      <c r="I37" s="177"/>
      <c r="J37" s="173"/>
      <c r="K37" s="137"/>
      <c r="L37" s="157"/>
    </row>
    <row r="38" spans="2:12" x14ac:dyDescent="0.25">
      <c r="B38" s="181" t="str">
        <f>IF(C38="","","تراجع هام في أحد المواد")</f>
        <v/>
      </c>
      <c r="C38" s="168" t="str">
        <f>IF(MIN(I10:I28)&lt;=-10,"تراجع في أحد المواد أو المجالات بأكثر من 10","")</f>
        <v/>
      </c>
      <c r="D38" s="125"/>
      <c r="E38" s="125"/>
      <c r="F38" s="125"/>
      <c r="G38" s="125"/>
      <c r="H38" s="169"/>
      <c r="I38" s="170"/>
      <c r="J38" s="173"/>
      <c r="K38" s="137"/>
      <c r="L38" s="157"/>
    </row>
    <row r="39" spans="2:12" x14ac:dyDescent="0.25">
      <c r="H39" s="137"/>
      <c r="I39" s="137"/>
      <c r="J39" s="137"/>
      <c r="K39" s="137"/>
      <c r="L39" s="157"/>
    </row>
    <row r="40" spans="2:12" x14ac:dyDescent="0.25">
      <c r="H40" s="137"/>
      <c r="I40" s="137"/>
      <c r="J40" s="137"/>
      <c r="K40" s="137"/>
      <c r="L40" s="157"/>
    </row>
    <row r="41" spans="2:12" x14ac:dyDescent="0.25">
      <c r="B41" s="137"/>
      <c r="E41" s="137"/>
      <c r="F41" s="137"/>
      <c r="G41" s="137"/>
      <c r="H41" s="137"/>
      <c r="I41" s="137"/>
      <c r="J41" s="137"/>
      <c r="K41" s="137"/>
      <c r="L41" s="157"/>
    </row>
    <row r="42" spans="2:12" x14ac:dyDescent="0.25">
      <c r="B42" s="137"/>
      <c r="D42" s="137"/>
      <c r="E42" s="137"/>
      <c r="H42" s="137"/>
      <c r="I42" s="137"/>
      <c r="J42" s="137"/>
      <c r="K42" s="137"/>
      <c r="L42" s="157"/>
    </row>
    <row r="43" spans="2:12" x14ac:dyDescent="0.25">
      <c r="B43" s="137"/>
      <c r="C43" s="140"/>
      <c r="D43" s="137"/>
      <c r="E43" s="137"/>
      <c r="F43" s="144"/>
      <c r="G43" s="144"/>
      <c r="H43" s="137"/>
      <c r="I43" s="137"/>
      <c r="J43" s="137"/>
      <c r="K43" s="137"/>
      <c r="L43" s="157"/>
    </row>
    <row r="44" spans="2:12" x14ac:dyDescent="0.25">
      <c r="B44" s="137"/>
      <c r="D44" s="137"/>
      <c r="E44" s="137"/>
      <c r="H44" s="137"/>
      <c r="I44" s="137"/>
      <c r="J44" s="137"/>
      <c r="K44" s="137"/>
      <c r="L44" s="157"/>
    </row>
    <row r="45" spans="2:12" x14ac:dyDescent="0.25">
      <c r="B45" s="137"/>
      <c r="C45" s="147"/>
      <c r="D45" s="137"/>
      <c r="E45" s="137"/>
      <c r="F45" s="144"/>
      <c r="G45" s="144"/>
      <c r="H45" s="137"/>
      <c r="I45" s="137"/>
      <c r="J45" s="137"/>
      <c r="K45" s="137"/>
      <c r="L45" s="157"/>
    </row>
    <row r="46" spans="2:12" x14ac:dyDescent="0.25">
      <c r="B46" s="137"/>
      <c r="C46" s="137"/>
      <c r="D46" s="137"/>
      <c r="E46" s="137"/>
      <c r="F46" s="137"/>
      <c r="G46" s="137"/>
      <c r="H46" s="137"/>
      <c r="I46" s="137"/>
      <c r="J46" s="137"/>
      <c r="K46" s="137"/>
      <c r="L46" s="157"/>
    </row>
    <row r="47" spans="2:12" x14ac:dyDescent="0.25">
      <c r="B47" s="137"/>
      <c r="C47" s="137"/>
      <c r="D47" s="137"/>
      <c r="E47" s="137"/>
      <c r="F47" s="137"/>
      <c r="G47" s="137"/>
      <c r="H47" s="137"/>
      <c r="I47" s="137"/>
      <c r="J47" s="137"/>
      <c r="K47" s="137"/>
      <c r="L47" s="157"/>
    </row>
    <row r="48" spans="2:12" x14ac:dyDescent="0.25">
      <c r="B48" s="137"/>
      <c r="C48" s="137"/>
      <c r="D48" s="137"/>
      <c r="E48" s="137"/>
      <c r="F48" s="137"/>
      <c r="G48" s="137"/>
      <c r="H48" s="137"/>
      <c r="I48" s="137"/>
      <c r="J48" s="137"/>
      <c r="K48" s="137"/>
      <c r="L48" s="157"/>
    </row>
    <row r="49" spans="2:12" x14ac:dyDescent="0.25">
      <c r="B49" s="137"/>
      <c r="C49" s="137"/>
      <c r="D49" s="137"/>
      <c r="E49" s="137"/>
      <c r="F49" s="137"/>
      <c r="G49" s="137"/>
      <c r="H49" s="137"/>
      <c r="I49" s="137"/>
      <c r="J49" s="137"/>
      <c r="K49" s="137"/>
      <c r="L49" s="157"/>
    </row>
    <row r="50" spans="2:12" x14ac:dyDescent="0.25">
      <c r="B50" s="137"/>
      <c r="C50" s="137"/>
      <c r="D50" s="137"/>
      <c r="E50" s="137"/>
      <c r="F50" s="137"/>
      <c r="G50" s="137"/>
      <c r="H50" s="137"/>
      <c r="I50" s="137"/>
      <c r="J50" s="137"/>
      <c r="K50" s="137"/>
      <c r="L50" s="157"/>
    </row>
    <row r="51" spans="2:12" x14ac:dyDescent="0.25">
      <c r="B51" s="137"/>
      <c r="D51" s="137"/>
      <c r="E51" s="137"/>
      <c r="I51" s="137"/>
      <c r="J51" s="137"/>
      <c r="K51" s="137"/>
      <c r="L51" s="157"/>
    </row>
    <row r="52" spans="2:12" x14ac:dyDescent="0.25">
      <c r="B52" s="137"/>
      <c r="D52" s="137"/>
      <c r="E52" s="137"/>
      <c r="I52" s="137"/>
      <c r="J52" s="137"/>
      <c r="K52" s="137"/>
      <c r="L52" s="157"/>
    </row>
    <row r="53" spans="2:12" x14ac:dyDescent="0.25">
      <c r="B53" s="137"/>
      <c r="E53" s="137"/>
      <c r="I53" s="137"/>
      <c r="J53" s="137"/>
      <c r="K53" s="137"/>
      <c r="L53" s="157"/>
    </row>
    <row r="54" spans="2:12" x14ac:dyDescent="0.25">
      <c r="B54" s="137"/>
      <c r="D54" s="137"/>
      <c r="E54" s="137"/>
      <c r="I54" s="137"/>
      <c r="J54" s="137"/>
      <c r="K54" s="137"/>
      <c r="L54" s="157"/>
    </row>
    <row r="55" spans="2:12" x14ac:dyDescent="0.25">
      <c r="B55" s="137"/>
      <c r="D55" s="137"/>
      <c r="E55" s="137"/>
      <c r="I55" s="137"/>
      <c r="J55" s="137"/>
      <c r="K55" s="137"/>
      <c r="L55" s="157"/>
    </row>
    <row r="56" spans="2:12" x14ac:dyDescent="0.25">
      <c r="B56" s="137"/>
      <c r="C56" s="148"/>
      <c r="D56" s="137"/>
      <c r="E56" s="137"/>
      <c r="I56" s="137"/>
      <c r="J56" s="137"/>
      <c r="K56" s="137"/>
      <c r="L56" s="157"/>
    </row>
    <row r="57" spans="2:12" x14ac:dyDescent="0.25">
      <c r="B57" s="137"/>
      <c r="C57" s="140"/>
      <c r="D57" s="137"/>
      <c r="E57" s="137"/>
      <c r="F57" s="137"/>
      <c r="G57" s="137"/>
      <c r="H57" s="137"/>
      <c r="I57" s="137"/>
      <c r="J57" s="137"/>
      <c r="K57" s="137"/>
      <c r="L57" s="157"/>
    </row>
    <row r="58" spans="2:12" x14ac:dyDescent="0.25">
      <c r="B58" s="137"/>
      <c r="C58" s="140"/>
      <c r="D58" s="137"/>
      <c r="E58" s="137"/>
      <c r="F58" s="137"/>
      <c r="G58" s="137"/>
      <c r="H58" s="137"/>
      <c r="K58" s="137"/>
    </row>
    <row r="59" spans="2:12" x14ac:dyDescent="0.25">
      <c r="C59" s="141"/>
      <c r="K59" s="137"/>
    </row>
  </sheetData>
  <sheetProtection formatCells="0" deleteRows="0" selectLockedCells="1" autoFilter="0"/>
  <mergeCells count="13">
    <mergeCell ref="Q1:R1"/>
    <mergeCell ref="Q2:R2"/>
    <mergeCell ref="Q3:R3"/>
    <mergeCell ref="L5:S5"/>
    <mergeCell ref="M7:N7"/>
    <mergeCell ref="B16:C16"/>
    <mergeCell ref="B22:C22"/>
    <mergeCell ref="H1:I1"/>
    <mergeCell ref="H2:I2"/>
    <mergeCell ref="H3:I3"/>
    <mergeCell ref="B5:I5"/>
    <mergeCell ref="C7:E7"/>
    <mergeCell ref="B9:C9"/>
  </mergeCells>
  <conditionalFormatting sqref="F10">
    <cfRule type="cellIs" dxfId="35" priority="57" stopIfTrue="1" operator="equal">
      <formula>$C$10</formula>
    </cfRule>
  </conditionalFormatting>
  <conditionalFormatting sqref="G10">
    <cfRule type="cellIs" dxfId="34" priority="56" stopIfTrue="1" operator="equal">
      <formula>$C$10</formula>
    </cfRule>
  </conditionalFormatting>
  <conditionalFormatting sqref="F11">
    <cfRule type="cellIs" dxfId="33" priority="55" stopIfTrue="1" operator="equal">
      <formula>$C$11</formula>
    </cfRule>
  </conditionalFormatting>
  <conditionalFormatting sqref="G11">
    <cfRule type="cellIs" dxfId="32" priority="54" stopIfTrue="1" operator="equal">
      <formula>$C$11</formula>
    </cfRule>
  </conditionalFormatting>
  <conditionalFormatting sqref="F12">
    <cfRule type="cellIs" dxfId="31" priority="53" stopIfTrue="1" operator="equal">
      <formula>$C$12</formula>
    </cfRule>
  </conditionalFormatting>
  <conditionalFormatting sqref="G12">
    <cfRule type="cellIs" dxfId="30" priority="52" stopIfTrue="1" operator="equal">
      <formula>$C$12</formula>
    </cfRule>
  </conditionalFormatting>
  <conditionalFormatting sqref="F13">
    <cfRule type="cellIs" dxfId="29" priority="51" stopIfTrue="1" operator="equal">
      <formula>$C$13</formula>
    </cfRule>
  </conditionalFormatting>
  <conditionalFormatting sqref="G13">
    <cfRule type="cellIs" dxfId="28" priority="50" stopIfTrue="1" operator="equal">
      <formula>$C$13</formula>
    </cfRule>
  </conditionalFormatting>
  <conditionalFormatting sqref="F14">
    <cfRule type="cellIs" dxfId="27" priority="49" stopIfTrue="1" operator="equal">
      <formula>$C$14</formula>
    </cfRule>
  </conditionalFormatting>
  <conditionalFormatting sqref="G14">
    <cfRule type="cellIs" dxfId="26" priority="48" stopIfTrue="1" operator="equal">
      <formula>$C$14</formula>
    </cfRule>
  </conditionalFormatting>
  <conditionalFormatting sqref="F17">
    <cfRule type="cellIs" dxfId="25" priority="47" stopIfTrue="1" operator="equal">
      <formula>$C$17</formula>
    </cfRule>
  </conditionalFormatting>
  <conditionalFormatting sqref="G17">
    <cfRule type="cellIs" dxfId="24" priority="46" stopIfTrue="1" operator="equal">
      <formula>$C$17</formula>
    </cfRule>
  </conditionalFormatting>
  <conditionalFormatting sqref="F18">
    <cfRule type="cellIs" dxfId="23" priority="45" stopIfTrue="1" operator="equal">
      <formula>$C$18</formula>
    </cfRule>
  </conditionalFormatting>
  <conditionalFormatting sqref="G18">
    <cfRule type="cellIs" dxfId="22" priority="44" stopIfTrue="1" operator="equal">
      <formula>$C$18</formula>
    </cfRule>
  </conditionalFormatting>
  <conditionalFormatting sqref="F19">
    <cfRule type="cellIs" dxfId="21" priority="43" stopIfTrue="1" operator="equal">
      <formula>$C$19</formula>
    </cfRule>
  </conditionalFormatting>
  <conditionalFormatting sqref="G19">
    <cfRule type="cellIs" dxfId="20" priority="42" stopIfTrue="1" operator="equal">
      <formula>$C$19</formula>
    </cfRule>
  </conditionalFormatting>
  <conditionalFormatting sqref="F20">
    <cfRule type="cellIs" dxfId="19" priority="41" stopIfTrue="1" operator="equal">
      <formula>$C$20</formula>
    </cfRule>
  </conditionalFormatting>
  <conditionalFormatting sqref="G20">
    <cfRule type="cellIs" dxfId="18" priority="40" stopIfTrue="1" operator="equal">
      <formula>$C$20</formula>
    </cfRule>
  </conditionalFormatting>
  <conditionalFormatting sqref="F23">
    <cfRule type="cellIs" dxfId="17" priority="39" stopIfTrue="1" operator="equal">
      <formula>$C$23</formula>
    </cfRule>
  </conditionalFormatting>
  <conditionalFormatting sqref="G23">
    <cfRule type="cellIs" dxfId="16" priority="38" stopIfTrue="1" operator="equal">
      <formula>$C$23</formula>
    </cfRule>
  </conditionalFormatting>
  <conditionalFormatting sqref="G24">
    <cfRule type="cellIs" dxfId="15" priority="33" stopIfTrue="1" operator="equal">
      <formula>$C$24</formula>
    </cfRule>
  </conditionalFormatting>
  <conditionalFormatting sqref="F24">
    <cfRule type="cellIs" dxfId="14" priority="32" stopIfTrue="1" operator="equal">
      <formula>$C$24</formula>
    </cfRule>
  </conditionalFormatting>
  <conditionalFormatting sqref="G25">
    <cfRule type="cellIs" dxfId="13" priority="31" stopIfTrue="1" operator="equal">
      <formula>$C$25</formula>
    </cfRule>
  </conditionalFormatting>
  <conditionalFormatting sqref="F25">
    <cfRule type="cellIs" dxfId="12" priority="30" stopIfTrue="1" operator="equal">
      <formula>$C$25</formula>
    </cfRule>
  </conditionalFormatting>
  <conditionalFormatting sqref="G26">
    <cfRule type="cellIs" dxfId="11" priority="29" stopIfTrue="1" operator="equal">
      <formula>$C$26</formula>
    </cfRule>
  </conditionalFormatting>
  <conditionalFormatting sqref="F26">
    <cfRule type="cellIs" dxfId="10" priority="28" stopIfTrue="1" operator="equal">
      <formula>$C$26</formula>
    </cfRule>
  </conditionalFormatting>
  <conditionalFormatting sqref="G27">
    <cfRule type="cellIs" dxfId="9" priority="27" stopIfTrue="1" operator="equal">
      <formula>$C$27</formula>
    </cfRule>
  </conditionalFormatting>
  <conditionalFormatting sqref="F27">
    <cfRule type="cellIs" dxfId="8" priority="26" stopIfTrue="1" operator="equal">
      <formula>$C$27</formula>
    </cfRule>
  </conditionalFormatting>
  <conditionalFormatting sqref="F30">
    <cfRule type="cellIs" dxfId="7" priority="17" stopIfTrue="1" operator="equal">
      <formula>$C$30</formula>
    </cfRule>
  </conditionalFormatting>
  <conditionalFormatting sqref="G30">
    <cfRule type="cellIs" dxfId="6" priority="16" stopIfTrue="1" operator="equal">
      <formula>$C$30</formula>
    </cfRule>
  </conditionalFormatting>
  <conditionalFormatting sqref="H30 H10:H28">
    <cfRule type="containsText" dxfId="5" priority="13" operator="containsText" text="للتثبت">
      <formula>NOT(ISERROR(SEARCH("للتثبت",H10)))</formula>
    </cfRule>
  </conditionalFormatting>
  <conditionalFormatting sqref="I26:J26">
    <cfRule type="iconSet" priority="10">
      <iconSet iconSet="3Arrows">
        <cfvo type="percent" val="0"/>
        <cfvo type="num" val="0"/>
        <cfvo type="num" val="0" gte="0"/>
      </iconSet>
    </cfRule>
  </conditionalFormatting>
  <conditionalFormatting sqref="F29">
    <cfRule type="cellIs" dxfId="4" priority="7" stopIfTrue="1" operator="equal">
      <formula>$C$29</formula>
    </cfRule>
  </conditionalFormatting>
  <conditionalFormatting sqref="G29">
    <cfRule type="cellIs" dxfId="3" priority="6" stopIfTrue="1" operator="equal">
      <formula>$C$29</formula>
    </cfRule>
  </conditionalFormatting>
  <conditionalFormatting sqref="C30">
    <cfRule type="iconSet" priority="5">
      <iconSet iconSet="3Arrows">
        <cfvo type="percent" val="0"/>
        <cfvo type="num" val="$C$29"/>
        <cfvo type="num" val="$C$29"/>
      </iconSet>
    </cfRule>
  </conditionalFormatting>
  <conditionalFormatting sqref="F31">
    <cfRule type="cellIs" dxfId="2" priority="4" stopIfTrue="1" operator="equal">
      <formula>$C$30</formula>
    </cfRule>
  </conditionalFormatting>
  <conditionalFormatting sqref="G31">
    <cfRule type="cellIs" dxfId="1" priority="3" stopIfTrue="1" operator="equal">
      <formula>$C$30</formula>
    </cfRule>
  </conditionalFormatting>
  <conditionalFormatting sqref="H31">
    <cfRule type="containsText" dxfId="0" priority="2" operator="containsText" text="للتثبت">
      <formula>NOT(ISERROR(SEARCH("للتثبت",H31)))</formula>
    </cfRule>
  </conditionalFormatting>
  <conditionalFormatting sqref="C31">
    <cfRule type="iconSet" priority="1">
      <iconSet iconSet="3Arrows">
        <cfvo type="percent" val="0"/>
        <cfvo type="num" val="$C$29"/>
        <cfvo type="num" val="$C$29"/>
      </iconSet>
    </cfRule>
  </conditionalFormatting>
  <conditionalFormatting sqref="I10:J27">
    <cfRule type="iconSet" priority="124">
      <iconSet iconSet="3Arrows">
        <cfvo type="percent" val="0"/>
        <cfvo type="num" val="0"/>
        <cfvo type="num" val="0" gte="0"/>
      </iconSet>
    </cfRule>
  </conditionalFormatting>
  <dataValidations disablePrompts="1" count="2">
    <dataValidation type="whole" allowBlank="1" showInputMessage="1" showErrorMessage="1" sqref="WVU983041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I65535:J65535 JF65535 TB65535 ACX65535 AMT65535 AWP65535 BGL65535 BQH65535 CAD65535 CJZ65535 CTV65535 DDR65535 DNN65535 DXJ65535 EHF65535 ERB65535 FAX65535 FKT65535 FUP65535 GEL65535 GOH65535 GYD65535 HHZ65535 HRV65535 IBR65535 ILN65535 IVJ65535 JFF65535 JPB65535 JYX65535 KIT65535 KSP65535 LCL65535 LMH65535 LWD65535 MFZ65535 MPV65535 MZR65535 NJN65535 NTJ65535 ODF65535 ONB65535 OWX65535 PGT65535 PQP65535 QAL65535 QKH65535 QUD65535 RDZ65535 RNV65535 RXR65535 SHN65535 SRJ65535 TBF65535 TLB65535 TUX65535 UET65535 UOP65535 UYL65535 VIH65535 VSD65535 WBZ65535 WLV65535 WVR65535 I131071:J131071 JF131071 TB131071 ACX131071 AMT131071 AWP131071 BGL131071 BQH131071 CAD131071 CJZ131071 CTV131071 DDR131071 DNN131071 DXJ131071 EHF131071 ERB131071 FAX131071 FKT131071 FUP131071 GEL131071 GOH131071 GYD131071 HHZ131071 HRV131071 IBR131071 ILN131071 IVJ131071 JFF131071 JPB131071 JYX131071 KIT131071 KSP131071 LCL131071 LMH131071 LWD131071 MFZ131071 MPV131071 MZR131071 NJN131071 NTJ131071 ODF131071 ONB131071 OWX131071 PGT131071 PQP131071 QAL131071 QKH131071 QUD131071 RDZ131071 RNV131071 RXR131071 SHN131071 SRJ131071 TBF131071 TLB131071 TUX131071 UET131071 UOP131071 UYL131071 VIH131071 VSD131071 WBZ131071 WLV131071 WVR131071 I196607:J196607 JF196607 TB196607 ACX196607 AMT196607 AWP196607 BGL196607 BQH196607 CAD196607 CJZ196607 CTV196607 DDR196607 DNN196607 DXJ196607 EHF196607 ERB196607 FAX196607 FKT196607 FUP196607 GEL196607 GOH196607 GYD196607 HHZ196607 HRV196607 IBR196607 ILN196607 IVJ196607 JFF196607 JPB196607 JYX196607 KIT196607 KSP196607 LCL196607 LMH196607 LWD196607 MFZ196607 MPV196607 MZR196607 NJN196607 NTJ196607 ODF196607 ONB196607 OWX196607 PGT196607 PQP196607 QAL196607 QKH196607 QUD196607 RDZ196607 RNV196607 RXR196607 SHN196607 SRJ196607 TBF196607 TLB196607 TUX196607 UET196607 UOP196607 UYL196607 VIH196607 VSD196607 WBZ196607 WLV196607 WVR196607 I262143:J262143 JF262143 TB262143 ACX262143 AMT262143 AWP262143 BGL262143 BQH262143 CAD262143 CJZ262143 CTV262143 DDR262143 DNN262143 DXJ262143 EHF262143 ERB262143 FAX262143 FKT262143 FUP262143 GEL262143 GOH262143 GYD262143 HHZ262143 HRV262143 IBR262143 ILN262143 IVJ262143 JFF262143 JPB262143 JYX262143 KIT262143 KSP262143 LCL262143 LMH262143 LWD262143 MFZ262143 MPV262143 MZR262143 NJN262143 NTJ262143 ODF262143 ONB262143 OWX262143 PGT262143 PQP262143 QAL262143 QKH262143 QUD262143 RDZ262143 RNV262143 RXR262143 SHN262143 SRJ262143 TBF262143 TLB262143 TUX262143 UET262143 UOP262143 UYL262143 VIH262143 VSD262143 WBZ262143 WLV262143 WVR262143 I327679:J327679 JF327679 TB327679 ACX327679 AMT327679 AWP327679 BGL327679 BQH327679 CAD327679 CJZ327679 CTV327679 DDR327679 DNN327679 DXJ327679 EHF327679 ERB327679 FAX327679 FKT327679 FUP327679 GEL327679 GOH327679 GYD327679 HHZ327679 HRV327679 IBR327679 ILN327679 IVJ327679 JFF327679 JPB327679 JYX327679 KIT327679 KSP327679 LCL327679 LMH327679 LWD327679 MFZ327679 MPV327679 MZR327679 NJN327679 NTJ327679 ODF327679 ONB327679 OWX327679 PGT327679 PQP327679 QAL327679 QKH327679 QUD327679 RDZ327679 RNV327679 RXR327679 SHN327679 SRJ327679 TBF327679 TLB327679 TUX327679 UET327679 UOP327679 UYL327679 VIH327679 VSD327679 WBZ327679 WLV327679 WVR327679 I393215:J393215 JF393215 TB393215 ACX393215 AMT393215 AWP393215 BGL393215 BQH393215 CAD393215 CJZ393215 CTV393215 DDR393215 DNN393215 DXJ393215 EHF393215 ERB393215 FAX393215 FKT393215 FUP393215 GEL393215 GOH393215 GYD393215 HHZ393215 HRV393215 IBR393215 ILN393215 IVJ393215 JFF393215 JPB393215 JYX393215 KIT393215 KSP393215 LCL393215 LMH393215 LWD393215 MFZ393215 MPV393215 MZR393215 NJN393215 NTJ393215 ODF393215 ONB393215 OWX393215 PGT393215 PQP393215 QAL393215 QKH393215 QUD393215 RDZ393215 RNV393215 RXR393215 SHN393215 SRJ393215 TBF393215 TLB393215 TUX393215 UET393215 UOP393215 UYL393215 VIH393215 VSD393215 WBZ393215 WLV393215 WVR393215 I458751:J458751 JF458751 TB458751 ACX458751 AMT458751 AWP458751 BGL458751 BQH458751 CAD458751 CJZ458751 CTV458751 DDR458751 DNN458751 DXJ458751 EHF458751 ERB458751 FAX458751 FKT458751 FUP458751 GEL458751 GOH458751 GYD458751 HHZ458751 HRV458751 IBR458751 ILN458751 IVJ458751 JFF458751 JPB458751 JYX458751 KIT458751 KSP458751 LCL458751 LMH458751 LWD458751 MFZ458751 MPV458751 MZR458751 NJN458751 NTJ458751 ODF458751 ONB458751 OWX458751 PGT458751 PQP458751 QAL458751 QKH458751 QUD458751 RDZ458751 RNV458751 RXR458751 SHN458751 SRJ458751 TBF458751 TLB458751 TUX458751 UET458751 UOP458751 UYL458751 VIH458751 VSD458751 WBZ458751 WLV458751 WVR458751 I524287:J524287 JF524287 TB524287 ACX524287 AMT524287 AWP524287 BGL524287 BQH524287 CAD524287 CJZ524287 CTV524287 DDR524287 DNN524287 DXJ524287 EHF524287 ERB524287 FAX524287 FKT524287 FUP524287 GEL524287 GOH524287 GYD524287 HHZ524287 HRV524287 IBR524287 ILN524287 IVJ524287 JFF524287 JPB524287 JYX524287 KIT524287 KSP524287 LCL524287 LMH524287 LWD524287 MFZ524287 MPV524287 MZR524287 NJN524287 NTJ524287 ODF524287 ONB524287 OWX524287 PGT524287 PQP524287 QAL524287 QKH524287 QUD524287 RDZ524287 RNV524287 RXR524287 SHN524287 SRJ524287 TBF524287 TLB524287 TUX524287 UET524287 UOP524287 UYL524287 VIH524287 VSD524287 WBZ524287 WLV524287 WVR524287 I589823:J589823 JF589823 TB589823 ACX589823 AMT589823 AWP589823 BGL589823 BQH589823 CAD589823 CJZ589823 CTV589823 DDR589823 DNN589823 DXJ589823 EHF589823 ERB589823 FAX589823 FKT589823 FUP589823 GEL589823 GOH589823 GYD589823 HHZ589823 HRV589823 IBR589823 ILN589823 IVJ589823 JFF589823 JPB589823 JYX589823 KIT589823 KSP589823 LCL589823 LMH589823 LWD589823 MFZ589823 MPV589823 MZR589823 NJN589823 NTJ589823 ODF589823 ONB589823 OWX589823 PGT589823 PQP589823 QAL589823 QKH589823 QUD589823 RDZ589823 RNV589823 RXR589823 SHN589823 SRJ589823 TBF589823 TLB589823 TUX589823 UET589823 UOP589823 UYL589823 VIH589823 VSD589823 WBZ589823 WLV589823 WVR589823 I655359:J655359 JF655359 TB655359 ACX655359 AMT655359 AWP655359 BGL655359 BQH655359 CAD655359 CJZ655359 CTV655359 DDR655359 DNN655359 DXJ655359 EHF655359 ERB655359 FAX655359 FKT655359 FUP655359 GEL655359 GOH655359 GYD655359 HHZ655359 HRV655359 IBR655359 ILN655359 IVJ655359 JFF655359 JPB655359 JYX655359 KIT655359 KSP655359 LCL655359 LMH655359 LWD655359 MFZ655359 MPV655359 MZR655359 NJN655359 NTJ655359 ODF655359 ONB655359 OWX655359 PGT655359 PQP655359 QAL655359 QKH655359 QUD655359 RDZ655359 RNV655359 RXR655359 SHN655359 SRJ655359 TBF655359 TLB655359 TUX655359 UET655359 UOP655359 UYL655359 VIH655359 VSD655359 WBZ655359 WLV655359 WVR655359 I720895:J720895 JF720895 TB720895 ACX720895 AMT720895 AWP720895 BGL720895 BQH720895 CAD720895 CJZ720895 CTV720895 DDR720895 DNN720895 DXJ720895 EHF720895 ERB720895 FAX720895 FKT720895 FUP720895 GEL720895 GOH720895 GYD720895 HHZ720895 HRV720895 IBR720895 ILN720895 IVJ720895 JFF720895 JPB720895 JYX720895 KIT720895 KSP720895 LCL720895 LMH720895 LWD720895 MFZ720895 MPV720895 MZR720895 NJN720895 NTJ720895 ODF720895 ONB720895 OWX720895 PGT720895 PQP720895 QAL720895 QKH720895 QUD720895 RDZ720895 RNV720895 RXR720895 SHN720895 SRJ720895 TBF720895 TLB720895 TUX720895 UET720895 UOP720895 UYL720895 VIH720895 VSD720895 WBZ720895 WLV720895 WVR720895 I786431:J786431 JF786431 TB786431 ACX786431 AMT786431 AWP786431 BGL786431 BQH786431 CAD786431 CJZ786431 CTV786431 DDR786431 DNN786431 DXJ786431 EHF786431 ERB786431 FAX786431 FKT786431 FUP786431 GEL786431 GOH786431 GYD786431 HHZ786431 HRV786431 IBR786431 ILN786431 IVJ786431 JFF786431 JPB786431 JYX786431 KIT786431 KSP786431 LCL786431 LMH786431 LWD786431 MFZ786431 MPV786431 MZR786431 NJN786431 NTJ786431 ODF786431 ONB786431 OWX786431 PGT786431 PQP786431 QAL786431 QKH786431 QUD786431 RDZ786431 RNV786431 RXR786431 SHN786431 SRJ786431 TBF786431 TLB786431 TUX786431 UET786431 UOP786431 UYL786431 VIH786431 VSD786431 WBZ786431 WLV786431 WVR786431 I851967:J851967 JF851967 TB851967 ACX851967 AMT851967 AWP851967 BGL851967 BQH851967 CAD851967 CJZ851967 CTV851967 DDR851967 DNN851967 DXJ851967 EHF851967 ERB851967 FAX851967 FKT851967 FUP851967 GEL851967 GOH851967 GYD851967 HHZ851967 HRV851967 IBR851967 ILN851967 IVJ851967 JFF851967 JPB851967 JYX851967 KIT851967 KSP851967 LCL851967 LMH851967 LWD851967 MFZ851967 MPV851967 MZR851967 NJN851967 NTJ851967 ODF851967 ONB851967 OWX851967 PGT851967 PQP851967 QAL851967 QKH851967 QUD851967 RDZ851967 RNV851967 RXR851967 SHN851967 SRJ851967 TBF851967 TLB851967 TUX851967 UET851967 UOP851967 UYL851967 VIH851967 VSD851967 WBZ851967 WLV851967 WVR851967 I917503:J917503 JF917503 TB917503 ACX917503 AMT917503 AWP917503 BGL917503 BQH917503 CAD917503 CJZ917503 CTV917503 DDR917503 DNN917503 DXJ917503 EHF917503 ERB917503 FAX917503 FKT917503 FUP917503 GEL917503 GOH917503 GYD917503 HHZ917503 HRV917503 IBR917503 ILN917503 IVJ917503 JFF917503 JPB917503 JYX917503 KIT917503 KSP917503 LCL917503 LMH917503 LWD917503 MFZ917503 MPV917503 MZR917503 NJN917503 NTJ917503 ODF917503 ONB917503 OWX917503 PGT917503 PQP917503 QAL917503 QKH917503 QUD917503 RDZ917503 RNV917503 RXR917503 SHN917503 SRJ917503 TBF917503 TLB917503 TUX917503 UET917503 UOP917503 UYL917503 VIH917503 VSD917503 WBZ917503 WLV917503 WVR917503 I983039:J983039 JF983039 TB983039 ACX983039 AMT983039 AWP983039 BGL983039 BQH983039 CAD983039 CJZ983039 CTV983039 DDR983039 DNN983039 DXJ983039 EHF983039 ERB983039 FAX983039 FKT983039 FUP983039 GEL983039 GOH983039 GYD983039 HHZ983039 HRV983039 IBR983039 ILN983039 IVJ983039 JFF983039 JPB983039 JYX983039 KIT983039 KSP983039 LCL983039 LMH983039 LWD983039 MFZ983039 MPV983039 MZR983039 NJN983039 NTJ983039 ODF983039 ONB983039 OWX983039 PGT983039 PQP983039 QAL983039 QKH983039 QUD983039 RDZ983039 RNV983039 RXR983039 SHN983039 SRJ983039 TBF983039 TLB983039 TUX983039 UET983039 UOP983039 UYL983039 VIH983039 VSD983039 WBZ983039 WLV983039 WVR983039 QUG983041 JI9 TE9 ADA9 AMW9 AWS9 BGO9 BQK9 CAG9 CKC9 CTY9 DDU9 DNQ9 DXM9 EHI9 ERE9 FBA9 FKW9 FUS9 GEO9 GOK9 GYG9 HIC9 HRY9 IBU9 ILQ9 IVM9 JFI9 JPE9 JZA9 KIW9 KSS9 LCO9 LMK9 LWG9 MGC9 MPY9 MZU9 NJQ9 NTM9 ODI9 ONE9 OXA9 PGW9 PQS9 QAO9 QKK9 QUG9 REC9 RNY9 RXU9 SHQ9 SRM9 TBI9 TLE9 TVA9 UEW9 UOS9 UYO9 VIK9 VSG9 WCC9 WLY9 WVU9 REC983041 JI65537 TE65537 ADA65537 AMW65537 AWS65537 BGO65537 BQK65537 CAG65537 CKC65537 CTY65537 DDU65537 DNQ65537 DXM65537 EHI65537 ERE65537 FBA65537 FKW65537 FUS65537 GEO65537 GOK65537 GYG65537 HIC65537 HRY65537 IBU65537 ILQ65537 IVM65537 JFI65537 JPE65537 JZA65537 KIW65537 KSS65537 LCO65537 LMK65537 LWG65537 MGC65537 MPY65537 MZU65537 NJQ65537 NTM65537 ODI65537 ONE65537 OXA65537 PGW65537 PQS65537 QAO65537 QKK65537 QUG65537 REC65537 RNY65537 RXU65537 SHQ65537 SRM65537 TBI65537 TLE65537 TVA65537 UEW65537 UOS65537 UYO65537 VIK65537 VSG65537 WCC65537 WLY65537 WVU65537 RNY983041 JI131073 TE131073 ADA131073 AMW131073 AWS131073 BGO131073 BQK131073 CAG131073 CKC131073 CTY131073 DDU131073 DNQ131073 DXM131073 EHI131073 ERE131073 FBA131073 FKW131073 FUS131073 GEO131073 GOK131073 GYG131073 HIC131073 HRY131073 IBU131073 ILQ131073 IVM131073 JFI131073 JPE131073 JZA131073 KIW131073 KSS131073 LCO131073 LMK131073 LWG131073 MGC131073 MPY131073 MZU131073 NJQ131073 NTM131073 ODI131073 ONE131073 OXA131073 PGW131073 PQS131073 QAO131073 QKK131073 QUG131073 REC131073 RNY131073 RXU131073 SHQ131073 SRM131073 TBI131073 TLE131073 TVA131073 UEW131073 UOS131073 UYO131073 VIK131073 VSG131073 WCC131073 WLY131073 WVU131073 RXU983041 JI196609 TE196609 ADA196609 AMW196609 AWS196609 BGO196609 BQK196609 CAG196609 CKC196609 CTY196609 DDU196609 DNQ196609 DXM196609 EHI196609 ERE196609 FBA196609 FKW196609 FUS196609 GEO196609 GOK196609 GYG196609 HIC196609 HRY196609 IBU196609 ILQ196609 IVM196609 JFI196609 JPE196609 JZA196609 KIW196609 KSS196609 LCO196609 LMK196609 LWG196609 MGC196609 MPY196609 MZU196609 NJQ196609 NTM196609 ODI196609 ONE196609 OXA196609 PGW196609 PQS196609 QAO196609 QKK196609 QUG196609 REC196609 RNY196609 RXU196609 SHQ196609 SRM196609 TBI196609 TLE196609 TVA196609 UEW196609 UOS196609 UYO196609 VIK196609 VSG196609 WCC196609 WLY196609 WVU196609 SHQ983041 JI262145 TE262145 ADA262145 AMW262145 AWS262145 BGO262145 BQK262145 CAG262145 CKC262145 CTY262145 DDU262145 DNQ262145 DXM262145 EHI262145 ERE262145 FBA262145 FKW262145 FUS262145 GEO262145 GOK262145 GYG262145 HIC262145 HRY262145 IBU262145 ILQ262145 IVM262145 JFI262145 JPE262145 JZA262145 KIW262145 KSS262145 LCO262145 LMK262145 LWG262145 MGC262145 MPY262145 MZU262145 NJQ262145 NTM262145 ODI262145 ONE262145 OXA262145 PGW262145 PQS262145 QAO262145 QKK262145 QUG262145 REC262145 RNY262145 RXU262145 SHQ262145 SRM262145 TBI262145 TLE262145 TVA262145 UEW262145 UOS262145 UYO262145 VIK262145 VSG262145 WCC262145 WLY262145 WVU262145 SRM983041 JI327681 TE327681 ADA327681 AMW327681 AWS327681 BGO327681 BQK327681 CAG327681 CKC327681 CTY327681 DDU327681 DNQ327681 DXM327681 EHI327681 ERE327681 FBA327681 FKW327681 FUS327681 GEO327681 GOK327681 GYG327681 HIC327681 HRY327681 IBU327681 ILQ327681 IVM327681 JFI327681 JPE327681 JZA327681 KIW327681 KSS327681 LCO327681 LMK327681 LWG327681 MGC327681 MPY327681 MZU327681 NJQ327681 NTM327681 ODI327681 ONE327681 OXA327681 PGW327681 PQS327681 QAO327681 QKK327681 QUG327681 REC327681 RNY327681 RXU327681 SHQ327681 SRM327681 TBI327681 TLE327681 TVA327681 UEW327681 UOS327681 UYO327681 VIK327681 VSG327681 WCC327681 WLY327681 WVU327681 TBI983041 JI393217 TE393217 ADA393217 AMW393217 AWS393217 BGO393217 BQK393217 CAG393217 CKC393217 CTY393217 DDU393217 DNQ393217 DXM393217 EHI393217 ERE393217 FBA393217 FKW393217 FUS393217 GEO393217 GOK393217 GYG393217 HIC393217 HRY393217 IBU393217 ILQ393217 IVM393217 JFI393217 JPE393217 JZA393217 KIW393217 KSS393217 LCO393217 LMK393217 LWG393217 MGC393217 MPY393217 MZU393217 NJQ393217 NTM393217 ODI393217 ONE393217 OXA393217 PGW393217 PQS393217 QAO393217 QKK393217 QUG393217 REC393217 RNY393217 RXU393217 SHQ393217 SRM393217 TBI393217 TLE393217 TVA393217 UEW393217 UOS393217 UYO393217 VIK393217 VSG393217 WCC393217 WLY393217 WVU393217 TLE983041 JI458753 TE458753 ADA458753 AMW458753 AWS458753 BGO458753 BQK458753 CAG458753 CKC458753 CTY458753 DDU458753 DNQ458753 DXM458753 EHI458753 ERE458753 FBA458753 FKW458753 FUS458753 GEO458753 GOK458753 GYG458753 HIC458753 HRY458753 IBU458753 ILQ458753 IVM458753 JFI458753 JPE458753 JZA458753 KIW458753 KSS458753 LCO458753 LMK458753 LWG458753 MGC458753 MPY458753 MZU458753 NJQ458753 NTM458753 ODI458753 ONE458753 OXA458753 PGW458753 PQS458753 QAO458753 QKK458753 QUG458753 REC458753 RNY458753 RXU458753 SHQ458753 SRM458753 TBI458753 TLE458753 TVA458753 UEW458753 UOS458753 UYO458753 VIK458753 VSG458753 WCC458753 WLY458753 WVU458753 TVA983041 JI524289 TE524289 ADA524289 AMW524289 AWS524289 BGO524289 BQK524289 CAG524289 CKC524289 CTY524289 DDU524289 DNQ524289 DXM524289 EHI524289 ERE524289 FBA524289 FKW524289 FUS524289 GEO524289 GOK524289 GYG524289 HIC524289 HRY524289 IBU524289 ILQ524289 IVM524289 JFI524289 JPE524289 JZA524289 KIW524289 KSS524289 LCO524289 LMK524289 LWG524289 MGC524289 MPY524289 MZU524289 NJQ524289 NTM524289 ODI524289 ONE524289 OXA524289 PGW524289 PQS524289 QAO524289 QKK524289 QUG524289 REC524289 RNY524289 RXU524289 SHQ524289 SRM524289 TBI524289 TLE524289 TVA524289 UEW524289 UOS524289 UYO524289 VIK524289 VSG524289 WCC524289 WLY524289 WVU524289 UEW983041 JI589825 TE589825 ADA589825 AMW589825 AWS589825 BGO589825 BQK589825 CAG589825 CKC589825 CTY589825 DDU589825 DNQ589825 DXM589825 EHI589825 ERE589825 FBA589825 FKW589825 FUS589825 GEO589825 GOK589825 GYG589825 HIC589825 HRY589825 IBU589825 ILQ589825 IVM589825 JFI589825 JPE589825 JZA589825 KIW589825 KSS589825 LCO589825 LMK589825 LWG589825 MGC589825 MPY589825 MZU589825 NJQ589825 NTM589825 ODI589825 ONE589825 OXA589825 PGW589825 PQS589825 QAO589825 QKK589825 QUG589825 REC589825 RNY589825 RXU589825 SHQ589825 SRM589825 TBI589825 TLE589825 TVA589825 UEW589825 UOS589825 UYO589825 VIK589825 VSG589825 WCC589825 WLY589825 WVU589825 UOS983041 JI655361 TE655361 ADA655361 AMW655361 AWS655361 BGO655361 BQK655361 CAG655361 CKC655361 CTY655361 DDU655361 DNQ655361 DXM655361 EHI655361 ERE655361 FBA655361 FKW655361 FUS655361 GEO655361 GOK655361 GYG655361 HIC655361 HRY655361 IBU655361 ILQ655361 IVM655361 JFI655361 JPE655361 JZA655361 KIW655361 KSS655361 LCO655361 LMK655361 LWG655361 MGC655361 MPY655361 MZU655361 NJQ655361 NTM655361 ODI655361 ONE655361 OXA655361 PGW655361 PQS655361 QAO655361 QKK655361 QUG655361 REC655361 RNY655361 RXU655361 SHQ655361 SRM655361 TBI655361 TLE655361 TVA655361 UEW655361 UOS655361 UYO655361 VIK655361 VSG655361 WCC655361 WLY655361 WVU655361 UYO983041 JI720897 TE720897 ADA720897 AMW720897 AWS720897 BGO720897 BQK720897 CAG720897 CKC720897 CTY720897 DDU720897 DNQ720897 DXM720897 EHI720897 ERE720897 FBA720897 FKW720897 FUS720897 GEO720897 GOK720897 GYG720897 HIC720897 HRY720897 IBU720897 ILQ720897 IVM720897 JFI720897 JPE720897 JZA720897 KIW720897 KSS720897 LCO720897 LMK720897 LWG720897 MGC720897 MPY720897 MZU720897 NJQ720897 NTM720897 ODI720897 ONE720897 OXA720897 PGW720897 PQS720897 QAO720897 QKK720897 QUG720897 REC720897 RNY720897 RXU720897 SHQ720897 SRM720897 TBI720897 TLE720897 TVA720897 UEW720897 UOS720897 UYO720897 VIK720897 VSG720897 WCC720897 WLY720897 WVU720897 VIK983041 JI786433 TE786433 ADA786433 AMW786433 AWS786433 BGO786433 BQK786433 CAG786433 CKC786433 CTY786433 DDU786433 DNQ786433 DXM786433 EHI786433 ERE786433 FBA786433 FKW786433 FUS786433 GEO786433 GOK786433 GYG786433 HIC786433 HRY786433 IBU786433 ILQ786433 IVM786433 JFI786433 JPE786433 JZA786433 KIW786433 KSS786433 LCO786433 LMK786433 LWG786433 MGC786433 MPY786433 MZU786433 NJQ786433 NTM786433 ODI786433 ONE786433 OXA786433 PGW786433 PQS786433 QAO786433 QKK786433 QUG786433 REC786433 RNY786433 RXU786433 SHQ786433 SRM786433 TBI786433 TLE786433 TVA786433 UEW786433 UOS786433 UYO786433 VIK786433 VSG786433 WCC786433 WLY786433 WVU786433 VSG983041 JI851969 TE851969 ADA851969 AMW851969 AWS851969 BGO851969 BQK851969 CAG851969 CKC851969 CTY851969 DDU851969 DNQ851969 DXM851969 EHI851969 ERE851969 FBA851969 FKW851969 FUS851969 GEO851969 GOK851969 GYG851969 HIC851969 HRY851969 IBU851969 ILQ851969 IVM851969 JFI851969 JPE851969 JZA851969 KIW851969 KSS851969 LCO851969 LMK851969 LWG851969 MGC851969 MPY851969 MZU851969 NJQ851969 NTM851969 ODI851969 ONE851969 OXA851969 PGW851969 PQS851969 QAO851969 QKK851969 QUG851969 REC851969 RNY851969 RXU851969 SHQ851969 SRM851969 TBI851969 TLE851969 TVA851969 UEW851969 UOS851969 UYO851969 VIK851969 VSG851969 WCC851969 WLY851969 WVU851969 WCC983041 JI917505 TE917505 ADA917505 AMW917505 AWS917505 BGO917505 BQK917505 CAG917505 CKC917505 CTY917505 DDU917505 DNQ917505 DXM917505 EHI917505 ERE917505 FBA917505 FKW917505 FUS917505 GEO917505 GOK917505 GYG917505 HIC917505 HRY917505 IBU917505 ILQ917505 IVM917505 JFI917505 JPE917505 JZA917505 KIW917505 KSS917505 LCO917505 LMK917505 LWG917505 MGC917505 MPY917505 MZU917505 NJQ917505 NTM917505 ODI917505 ONE917505 OXA917505 PGW917505 PQS917505 QAO917505 QKK917505 QUG917505 REC917505 RNY917505 RXU917505 SHQ917505 SRM917505 TBI917505 TLE917505 TVA917505 UEW917505 UOS917505 UYO917505 VIK917505 VSG917505 WCC917505 WLY917505 WVU917505 WLY983041 JI983041 TE983041 ADA983041 AMW983041 AWS983041 BGO983041 BQK983041 CAG983041 CKC983041 CTY983041 DDU983041 DNQ983041 DXM983041 EHI983041 ERE983041 FBA983041 FKW983041 FUS983041 GEO983041 GOK983041 GYG983041 HIC983041 HRY983041 IBU983041 ILQ983041 IVM983041 JFI983041 JPE983041 JZA983041 KIW983041 KSS983041 LCO983041 LMK983041 LWG983041 MGC983041 MPY983041 MZU983041 NJQ983041 NTM983041 ODI983041 ONE983041 OXA983041 PGW983041 PQS983041 QAO983041 QKK983041">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pinner 2">
              <controlPr defaultSize="0" print="0" autoFill="0" autoLine="0" autoPict="0">
                <anchor moveWithCells="1">
                  <from>
                    <xdr:col>8</xdr:col>
                    <xdr:colOff>85725</xdr:colOff>
                    <xdr:row>5</xdr:row>
                    <xdr:rowOff>85725</xdr:rowOff>
                  </from>
                  <to>
                    <xdr:col>8</xdr:col>
                    <xdr:colOff>609600</xdr:colOff>
                    <xdr:row>7</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L61"/>
  <sheetViews>
    <sheetView rightToLeft="1" tabSelected="1" zoomScale="78" zoomScaleNormal="78" workbookViewId="0">
      <selection activeCell="L14" sqref="L14"/>
    </sheetView>
  </sheetViews>
  <sheetFormatPr baseColWidth="10" defaultRowHeight="12.75" x14ac:dyDescent="0.2"/>
  <cols>
    <col min="1" max="1" width="11.42578125" style="242"/>
    <col min="2" max="4" width="11.42578125" style="233"/>
    <col min="5" max="5" width="7.5703125" style="233" customWidth="1"/>
    <col min="6" max="6" width="7.7109375" style="233" customWidth="1"/>
    <col min="7" max="7" width="14.5703125" style="233" bestFit="1" customWidth="1"/>
    <col min="8" max="260" width="11.42578125" style="233"/>
    <col min="261" max="261" width="7.5703125" style="233" customWidth="1"/>
    <col min="262" max="262" width="7.7109375" style="233" customWidth="1"/>
    <col min="263" max="263" width="14.5703125" style="233" bestFit="1" customWidth="1"/>
    <col min="264" max="516" width="11.42578125" style="233"/>
    <col min="517" max="517" width="7.5703125" style="233" customWidth="1"/>
    <col min="518" max="518" width="7.7109375" style="233" customWidth="1"/>
    <col min="519" max="519" width="14.5703125" style="233" bestFit="1" customWidth="1"/>
    <col min="520" max="772" width="11.42578125" style="233"/>
    <col min="773" max="773" width="7.5703125" style="233" customWidth="1"/>
    <col min="774" max="774" width="7.7109375" style="233" customWidth="1"/>
    <col min="775" max="775" width="14.5703125" style="233" bestFit="1" customWidth="1"/>
    <col min="776" max="1028" width="11.42578125" style="233"/>
    <col min="1029" max="1029" width="7.5703125" style="233" customWidth="1"/>
    <col min="1030" max="1030" width="7.7109375" style="233" customWidth="1"/>
    <col min="1031" max="1031" width="14.5703125" style="233" bestFit="1" customWidth="1"/>
    <col min="1032" max="1284" width="11.42578125" style="233"/>
    <col min="1285" max="1285" width="7.5703125" style="233" customWidth="1"/>
    <col min="1286" max="1286" width="7.7109375" style="233" customWidth="1"/>
    <col min="1287" max="1287" width="14.5703125" style="233" bestFit="1" customWidth="1"/>
    <col min="1288" max="1540" width="11.42578125" style="233"/>
    <col min="1541" max="1541" width="7.5703125" style="233" customWidth="1"/>
    <col min="1542" max="1542" width="7.7109375" style="233" customWidth="1"/>
    <col min="1543" max="1543" width="14.5703125" style="233" bestFit="1" customWidth="1"/>
    <col min="1544" max="1796" width="11.42578125" style="233"/>
    <col min="1797" max="1797" width="7.5703125" style="233" customWidth="1"/>
    <col min="1798" max="1798" width="7.7109375" style="233" customWidth="1"/>
    <col min="1799" max="1799" width="14.5703125" style="233" bestFit="1" customWidth="1"/>
    <col min="1800" max="2052" width="11.42578125" style="233"/>
    <col min="2053" max="2053" width="7.5703125" style="233" customWidth="1"/>
    <col min="2054" max="2054" width="7.7109375" style="233" customWidth="1"/>
    <col min="2055" max="2055" width="14.5703125" style="233" bestFit="1" customWidth="1"/>
    <col min="2056" max="2308" width="11.42578125" style="233"/>
    <col min="2309" max="2309" width="7.5703125" style="233" customWidth="1"/>
    <col min="2310" max="2310" width="7.7109375" style="233" customWidth="1"/>
    <col min="2311" max="2311" width="14.5703125" style="233" bestFit="1" customWidth="1"/>
    <col min="2312" max="2564" width="11.42578125" style="233"/>
    <col min="2565" max="2565" width="7.5703125" style="233" customWidth="1"/>
    <col min="2566" max="2566" width="7.7109375" style="233" customWidth="1"/>
    <col min="2567" max="2567" width="14.5703125" style="233" bestFit="1" customWidth="1"/>
    <col min="2568" max="2820" width="11.42578125" style="233"/>
    <col min="2821" max="2821" width="7.5703125" style="233" customWidth="1"/>
    <col min="2822" max="2822" width="7.7109375" style="233" customWidth="1"/>
    <col min="2823" max="2823" width="14.5703125" style="233" bestFit="1" customWidth="1"/>
    <col min="2824" max="3076" width="11.42578125" style="233"/>
    <col min="3077" max="3077" width="7.5703125" style="233" customWidth="1"/>
    <col min="3078" max="3078" width="7.7109375" style="233" customWidth="1"/>
    <col min="3079" max="3079" width="14.5703125" style="233" bestFit="1" customWidth="1"/>
    <col min="3080" max="3332" width="11.42578125" style="233"/>
    <col min="3333" max="3333" width="7.5703125" style="233" customWidth="1"/>
    <col min="3334" max="3334" width="7.7109375" style="233" customWidth="1"/>
    <col min="3335" max="3335" width="14.5703125" style="233" bestFit="1" customWidth="1"/>
    <col min="3336" max="3588" width="11.42578125" style="233"/>
    <col min="3589" max="3589" width="7.5703125" style="233" customWidth="1"/>
    <col min="3590" max="3590" width="7.7109375" style="233" customWidth="1"/>
    <col min="3591" max="3591" width="14.5703125" style="233" bestFit="1" customWidth="1"/>
    <col min="3592" max="3844" width="11.42578125" style="233"/>
    <col min="3845" max="3845" width="7.5703125" style="233" customWidth="1"/>
    <col min="3846" max="3846" width="7.7109375" style="233" customWidth="1"/>
    <col min="3847" max="3847" width="14.5703125" style="233" bestFit="1" customWidth="1"/>
    <col min="3848" max="4100" width="11.42578125" style="233"/>
    <col min="4101" max="4101" width="7.5703125" style="233" customWidth="1"/>
    <col min="4102" max="4102" width="7.7109375" style="233" customWidth="1"/>
    <col min="4103" max="4103" width="14.5703125" style="233" bestFit="1" customWidth="1"/>
    <col min="4104" max="4356" width="11.42578125" style="233"/>
    <col min="4357" max="4357" width="7.5703125" style="233" customWidth="1"/>
    <col min="4358" max="4358" width="7.7109375" style="233" customWidth="1"/>
    <col min="4359" max="4359" width="14.5703125" style="233" bestFit="1" customWidth="1"/>
    <col min="4360" max="4612" width="11.42578125" style="233"/>
    <col min="4613" max="4613" width="7.5703125" style="233" customWidth="1"/>
    <col min="4614" max="4614" width="7.7109375" style="233" customWidth="1"/>
    <col min="4615" max="4615" width="14.5703125" style="233" bestFit="1" customWidth="1"/>
    <col min="4616" max="4868" width="11.42578125" style="233"/>
    <col min="4869" max="4869" width="7.5703125" style="233" customWidth="1"/>
    <col min="4870" max="4870" width="7.7109375" style="233" customWidth="1"/>
    <col min="4871" max="4871" width="14.5703125" style="233" bestFit="1" customWidth="1"/>
    <col min="4872" max="5124" width="11.42578125" style="233"/>
    <col min="5125" max="5125" width="7.5703125" style="233" customWidth="1"/>
    <col min="5126" max="5126" width="7.7109375" style="233" customWidth="1"/>
    <col min="5127" max="5127" width="14.5703125" style="233" bestFit="1" customWidth="1"/>
    <col min="5128" max="5380" width="11.42578125" style="233"/>
    <col min="5381" max="5381" width="7.5703125" style="233" customWidth="1"/>
    <col min="5382" max="5382" width="7.7109375" style="233" customWidth="1"/>
    <col min="5383" max="5383" width="14.5703125" style="233" bestFit="1" customWidth="1"/>
    <col min="5384" max="5636" width="11.42578125" style="233"/>
    <col min="5637" max="5637" width="7.5703125" style="233" customWidth="1"/>
    <col min="5638" max="5638" width="7.7109375" style="233" customWidth="1"/>
    <col min="5639" max="5639" width="14.5703125" style="233" bestFit="1" customWidth="1"/>
    <col min="5640" max="5892" width="11.42578125" style="233"/>
    <col min="5893" max="5893" width="7.5703125" style="233" customWidth="1"/>
    <col min="5894" max="5894" width="7.7109375" style="233" customWidth="1"/>
    <col min="5895" max="5895" width="14.5703125" style="233" bestFit="1" customWidth="1"/>
    <col min="5896" max="6148" width="11.42578125" style="233"/>
    <col min="6149" max="6149" width="7.5703125" style="233" customWidth="1"/>
    <col min="6150" max="6150" width="7.7109375" style="233" customWidth="1"/>
    <col min="6151" max="6151" width="14.5703125" style="233" bestFit="1" customWidth="1"/>
    <col min="6152" max="6404" width="11.42578125" style="233"/>
    <col min="6405" max="6405" width="7.5703125" style="233" customWidth="1"/>
    <col min="6406" max="6406" width="7.7109375" style="233" customWidth="1"/>
    <col min="6407" max="6407" width="14.5703125" style="233" bestFit="1" customWidth="1"/>
    <col min="6408" max="6660" width="11.42578125" style="233"/>
    <col min="6661" max="6661" width="7.5703125" style="233" customWidth="1"/>
    <col min="6662" max="6662" width="7.7109375" style="233" customWidth="1"/>
    <col min="6663" max="6663" width="14.5703125" style="233" bestFit="1" customWidth="1"/>
    <col min="6664" max="6916" width="11.42578125" style="233"/>
    <col min="6917" max="6917" width="7.5703125" style="233" customWidth="1"/>
    <col min="6918" max="6918" width="7.7109375" style="233" customWidth="1"/>
    <col min="6919" max="6919" width="14.5703125" style="233" bestFit="1" customWidth="1"/>
    <col min="6920" max="7172" width="11.42578125" style="233"/>
    <col min="7173" max="7173" width="7.5703125" style="233" customWidth="1"/>
    <col min="7174" max="7174" width="7.7109375" style="233" customWidth="1"/>
    <col min="7175" max="7175" width="14.5703125" style="233" bestFit="1" customWidth="1"/>
    <col min="7176" max="7428" width="11.42578125" style="233"/>
    <col min="7429" max="7429" width="7.5703125" style="233" customWidth="1"/>
    <col min="7430" max="7430" width="7.7109375" style="233" customWidth="1"/>
    <col min="7431" max="7431" width="14.5703125" style="233" bestFit="1" customWidth="1"/>
    <col min="7432" max="7684" width="11.42578125" style="233"/>
    <col min="7685" max="7685" width="7.5703125" style="233" customWidth="1"/>
    <col min="7686" max="7686" width="7.7109375" style="233" customWidth="1"/>
    <col min="7687" max="7687" width="14.5703125" style="233" bestFit="1" customWidth="1"/>
    <col min="7688" max="7940" width="11.42578125" style="233"/>
    <col min="7941" max="7941" width="7.5703125" style="233" customWidth="1"/>
    <col min="7942" max="7942" width="7.7109375" style="233" customWidth="1"/>
    <col min="7943" max="7943" width="14.5703125" style="233" bestFit="1" customWidth="1"/>
    <col min="7944" max="8196" width="11.42578125" style="233"/>
    <col min="8197" max="8197" width="7.5703125" style="233" customWidth="1"/>
    <col min="8198" max="8198" width="7.7109375" style="233" customWidth="1"/>
    <col min="8199" max="8199" width="14.5703125" style="233" bestFit="1" customWidth="1"/>
    <col min="8200" max="8452" width="11.42578125" style="233"/>
    <col min="8453" max="8453" width="7.5703125" style="233" customWidth="1"/>
    <col min="8454" max="8454" width="7.7109375" style="233" customWidth="1"/>
    <col min="8455" max="8455" width="14.5703125" style="233" bestFit="1" customWidth="1"/>
    <col min="8456" max="8708" width="11.42578125" style="233"/>
    <col min="8709" max="8709" width="7.5703125" style="233" customWidth="1"/>
    <col min="8710" max="8710" width="7.7109375" style="233" customWidth="1"/>
    <col min="8711" max="8711" width="14.5703125" style="233" bestFit="1" customWidth="1"/>
    <col min="8712" max="8964" width="11.42578125" style="233"/>
    <col min="8965" max="8965" width="7.5703125" style="233" customWidth="1"/>
    <col min="8966" max="8966" width="7.7109375" style="233" customWidth="1"/>
    <col min="8967" max="8967" width="14.5703125" style="233" bestFit="1" customWidth="1"/>
    <col min="8968" max="9220" width="11.42578125" style="233"/>
    <col min="9221" max="9221" width="7.5703125" style="233" customWidth="1"/>
    <col min="9222" max="9222" width="7.7109375" style="233" customWidth="1"/>
    <col min="9223" max="9223" width="14.5703125" style="233" bestFit="1" customWidth="1"/>
    <col min="9224" max="9476" width="11.42578125" style="233"/>
    <col min="9477" max="9477" width="7.5703125" style="233" customWidth="1"/>
    <col min="9478" max="9478" width="7.7109375" style="233" customWidth="1"/>
    <col min="9479" max="9479" width="14.5703125" style="233" bestFit="1" customWidth="1"/>
    <col min="9480" max="9732" width="11.42578125" style="233"/>
    <col min="9733" max="9733" width="7.5703125" style="233" customWidth="1"/>
    <col min="9734" max="9734" width="7.7109375" style="233" customWidth="1"/>
    <col min="9735" max="9735" width="14.5703125" style="233" bestFit="1" customWidth="1"/>
    <col min="9736" max="9988" width="11.42578125" style="233"/>
    <col min="9989" max="9989" width="7.5703125" style="233" customWidth="1"/>
    <col min="9990" max="9990" width="7.7109375" style="233" customWidth="1"/>
    <col min="9991" max="9991" width="14.5703125" style="233" bestFit="1" customWidth="1"/>
    <col min="9992" max="10244" width="11.42578125" style="233"/>
    <col min="10245" max="10245" width="7.5703125" style="233" customWidth="1"/>
    <col min="10246" max="10246" width="7.7109375" style="233" customWidth="1"/>
    <col min="10247" max="10247" width="14.5703125" style="233" bestFit="1" customWidth="1"/>
    <col min="10248" max="10500" width="11.42578125" style="233"/>
    <col min="10501" max="10501" width="7.5703125" style="233" customWidth="1"/>
    <col min="10502" max="10502" width="7.7109375" style="233" customWidth="1"/>
    <col min="10503" max="10503" width="14.5703125" style="233" bestFit="1" customWidth="1"/>
    <col min="10504" max="10756" width="11.42578125" style="233"/>
    <col min="10757" max="10757" width="7.5703125" style="233" customWidth="1"/>
    <col min="10758" max="10758" width="7.7109375" style="233" customWidth="1"/>
    <col min="10759" max="10759" width="14.5703125" style="233" bestFit="1" customWidth="1"/>
    <col min="10760" max="11012" width="11.42578125" style="233"/>
    <col min="11013" max="11013" width="7.5703125" style="233" customWidth="1"/>
    <col min="11014" max="11014" width="7.7109375" style="233" customWidth="1"/>
    <col min="11015" max="11015" width="14.5703125" style="233" bestFit="1" customWidth="1"/>
    <col min="11016" max="11268" width="11.42578125" style="233"/>
    <col min="11269" max="11269" width="7.5703125" style="233" customWidth="1"/>
    <col min="11270" max="11270" width="7.7109375" style="233" customWidth="1"/>
    <col min="11271" max="11271" width="14.5703125" style="233" bestFit="1" customWidth="1"/>
    <col min="11272" max="11524" width="11.42578125" style="233"/>
    <col min="11525" max="11525" width="7.5703125" style="233" customWidth="1"/>
    <col min="11526" max="11526" width="7.7109375" style="233" customWidth="1"/>
    <col min="11527" max="11527" width="14.5703125" style="233" bestFit="1" customWidth="1"/>
    <col min="11528" max="11780" width="11.42578125" style="233"/>
    <col min="11781" max="11781" width="7.5703125" style="233" customWidth="1"/>
    <col min="11782" max="11782" width="7.7109375" style="233" customWidth="1"/>
    <col min="11783" max="11783" width="14.5703125" style="233" bestFit="1" customWidth="1"/>
    <col min="11784" max="12036" width="11.42578125" style="233"/>
    <col min="12037" max="12037" width="7.5703125" style="233" customWidth="1"/>
    <col min="12038" max="12038" width="7.7109375" style="233" customWidth="1"/>
    <col min="12039" max="12039" width="14.5703125" style="233" bestFit="1" customWidth="1"/>
    <col min="12040" max="12292" width="11.42578125" style="233"/>
    <col min="12293" max="12293" width="7.5703125" style="233" customWidth="1"/>
    <col min="12294" max="12294" width="7.7109375" style="233" customWidth="1"/>
    <col min="12295" max="12295" width="14.5703125" style="233" bestFit="1" customWidth="1"/>
    <col min="12296" max="12548" width="11.42578125" style="233"/>
    <col min="12549" max="12549" width="7.5703125" style="233" customWidth="1"/>
    <col min="12550" max="12550" width="7.7109375" style="233" customWidth="1"/>
    <col min="12551" max="12551" width="14.5703125" style="233" bestFit="1" customWidth="1"/>
    <col min="12552" max="12804" width="11.42578125" style="233"/>
    <col min="12805" max="12805" width="7.5703125" style="233" customWidth="1"/>
    <col min="12806" max="12806" width="7.7109375" style="233" customWidth="1"/>
    <col min="12807" max="12807" width="14.5703125" style="233" bestFit="1" customWidth="1"/>
    <col min="12808" max="13060" width="11.42578125" style="233"/>
    <col min="13061" max="13061" width="7.5703125" style="233" customWidth="1"/>
    <col min="13062" max="13062" width="7.7109375" style="233" customWidth="1"/>
    <col min="13063" max="13063" width="14.5703125" style="233" bestFit="1" customWidth="1"/>
    <col min="13064" max="13316" width="11.42578125" style="233"/>
    <col min="13317" max="13317" width="7.5703125" style="233" customWidth="1"/>
    <col min="13318" max="13318" width="7.7109375" style="233" customWidth="1"/>
    <col min="13319" max="13319" width="14.5703125" style="233" bestFit="1" customWidth="1"/>
    <col min="13320" max="13572" width="11.42578125" style="233"/>
    <col min="13573" max="13573" width="7.5703125" style="233" customWidth="1"/>
    <col min="13574" max="13574" width="7.7109375" style="233" customWidth="1"/>
    <col min="13575" max="13575" width="14.5703125" style="233" bestFit="1" customWidth="1"/>
    <col min="13576" max="13828" width="11.42578125" style="233"/>
    <col min="13829" max="13829" width="7.5703125" style="233" customWidth="1"/>
    <col min="13830" max="13830" width="7.7109375" style="233" customWidth="1"/>
    <col min="13831" max="13831" width="14.5703125" style="233" bestFit="1" customWidth="1"/>
    <col min="13832" max="14084" width="11.42578125" style="233"/>
    <col min="14085" max="14085" width="7.5703125" style="233" customWidth="1"/>
    <col min="14086" max="14086" width="7.7109375" style="233" customWidth="1"/>
    <col min="14087" max="14087" width="14.5703125" style="233" bestFit="1" customWidth="1"/>
    <col min="14088" max="14340" width="11.42578125" style="233"/>
    <col min="14341" max="14341" width="7.5703125" style="233" customWidth="1"/>
    <col min="14342" max="14342" width="7.7109375" style="233" customWidth="1"/>
    <col min="14343" max="14343" width="14.5703125" style="233" bestFit="1" customWidth="1"/>
    <col min="14344" max="14596" width="11.42578125" style="233"/>
    <col min="14597" max="14597" width="7.5703125" style="233" customWidth="1"/>
    <col min="14598" max="14598" width="7.7109375" style="233" customWidth="1"/>
    <col min="14599" max="14599" width="14.5703125" style="233" bestFit="1" customWidth="1"/>
    <col min="14600" max="14852" width="11.42578125" style="233"/>
    <col min="14853" max="14853" width="7.5703125" style="233" customWidth="1"/>
    <col min="14854" max="14854" width="7.7109375" style="233" customWidth="1"/>
    <col min="14855" max="14855" width="14.5703125" style="233" bestFit="1" customWidth="1"/>
    <col min="14856" max="15108" width="11.42578125" style="233"/>
    <col min="15109" max="15109" width="7.5703125" style="233" customWidth="1"/>
    <col min="15110" max="15110" width="7.7109375" style="233" customWidth="1"/>
    <col min="15111" max="15111" width="14.5703125" style="233" bestFit="1" customWidth="1"/>
    <col min="15112" max="15364" width="11.42578125" style="233"/>
    <col min="15365" max="15365" width="7.5703125" style="233" customWidth="1"/>
    <col min="15366" max="15366" width="7.7109375" style="233" customWidth="1"/>
    <col min="15367" max="15367" width="14.5703125" style="233" bestFit="1" customWidth="1"/>
    <col min="15368" max="15620" width="11.42578125" style="233"/>
    <col min="15621" max="15621" width="7.5703125" style="233" customWidth="1"/>
    <col min="15622" max="15622" width="7.7109375" style="233" customWidth="1"/>
    <col min="15623" max="15623" width="14.5703125" style="233" bestFit="1" customWidth="1"/>
    <col min="15624" max="15876" width="11.42578125" style="233"/>
    <col min="15877" max="15877" width="7.5703125" style="233" customWidth="1"/>
    <col min="15878" max="15878" width="7.7109375" style="233" customWidth="1"/>
    <col min="15879" max="15879" width="14.5703125" style="233" bestFit="1" customWidth="1"/>
    <col min="15880" max="16132" width="11.42578125" style="233"/>
    <col min="16133" max="16133" width="7.5703125" style="233" customWidth="1"/>
    <col min="16134" max="16134" width="7.7109375" style="233" customWidth="1"/>
    <col min="16135" max="16135" width="14.5703125" style="233" bestFit="1" customWidth="1"/>
    <col min="16136" max="16384" width="11.42578125" style="233"/>
  </cols>
  <sheetData>
    <row r="6" spans="2:12" x14ac:dyDescent="0.2">
      <c r="K6" s="234" t="s">
        <v>127</v>
      </c>
      <c r="L6" s="235">
        <v>1</v>
      </c>
    </row>
    <row r="10" spans="2:12" ht="18" x14ac:dyDescent="0.25">
      <c r="B10" s="236" t="str">
        <f>VLOOKUP(L6,ثلاثي3!A5:AA49,2,FALSE)</f>
        <v/>
      </c>
      <c r="G10" s="237">
        <f>المدخلات!I4</f>
        <v>0</v>
      </c>
      <c r="I10" s="238">
        <f>المدخلات!I6</f>
        <v>45</v>
      </c>
    </row>
    <row r="16" spans="2:12" x14ac:dyDescent="0.2">
      <c r="B16" s="339">
        <f>VLOOKUP(L6,ثلاثي3!A5:AA49,4,FALSE)</f>
        <v>0</v>
      </c>
      <c r="E16" s="340">
        <f>دفتر3!G10</f>
        <v>0</v>
      </c>
      <c r="F16" s="340">
        <f>دفتر3!F10</f>
        <v>0</v>
      </c>
    </row>
    <row r="17" spans="2:9" x14ac:dyDescent="0.2">
      <c r="B17" s="339"/>
      <c r="E17" s="340"/>
      <c r="F17" s="340"/>
      <c r="G17" s="342">
        <f>VLOOKUP(L6,ثلاثي3!A5:AA49,25,FALSE)</f>
        <v>0</v>
      </c>
      <c r="H17" s="341">
        <f>دفتر3!G31</f>
        <v>0</v>
      </c>
      <c r="I17" s="341">
        <f>دفتر3!F31</f>
        <v>0</v>
      </c>
    </row>
    <row r="18" spans="2:9" x14ac:dyDescent="0.2">
      <c r="B18" s="339">
        <f>VLOOKUP(L6,ثلاثي3!A5:AA49,5,FALSE)</f>
        <v>0</v>
      </c>
      <c r="E18" s="340">
        <f>دفتر3!G11</f>
        <v>0</v>
      </c>
      <c r="F18" s="340">
        <f>دفتر3!F11</f>
        <v>0</v>
      </c>
      <c r="G18" s="342"/>
      <c r="H18" s="341"/>
      <c r="I18" s="341"/>
    </row>
    <row r="19" spans="2:9" x14ac:dyDescent="0.2">
      <c r="B19" s="339"/>
      <c r="E19" s="340"/>
      <c r="F19" s="340"/>
    </row>
    <row r="20" spans="2:9" x14ac:dyDescent="0.2">
      <c r="B20" s="339">
        <f>VLOOKUP(L6,ثلاثي3!A5:AA49,6,FALSE)</f>
        <v>0</v>
      </c>
      <c r="E20" s="340">
        <f>دفتر3!G12</f>
        <v>0</v>
      </c>
      <c r="F20" s="340">
        <f>دفتر3!F12</f>
        <v>0</v>
      </c>
    </row>
    <row r="21" spans="2:9" x14ac:dyDescent="0.2">
      <c r="B21" s="339"/>
      <c r="E21" s="340"/>
      <c r="F21" s="340"/>
    </row>
    <row r="22" spans="2:9" x14ac:dyDescent="0.2">
      <c r="B22" s="339">
        <f>VLOOKUP(L6,ثلاثي3!A5:AA49,7,FALSE)</f>
        <v>0</v>
      </c>
      <c r="E22" s="340">
        <f>دفتر3!G13</f>
        <v>0</v>
      </c>
      <c r="F22" s="340">
        <f>دفتر3!F13</f>
        <v>0</v>
      </c>
    </row>
    <row r="23" spans="2:9" x14ac:dyDescent="0.2">
      <c r="B23" s="339"/>
      <c r="E23" s="340"/>
      <c r="F23" s="340"/>
    </row>
    <row r="25" spans="2:9" x14ac:dyDescent="0.2">
      <c r="C25" s="338">
        <f>VLOOKUP(L6,ثلاثي3!A5:AA49,9,FALSE)</f>
        <v>0</v>
      </c>
      <c r="D25" s="338"/>
    </row>
    <row r="31" spans="2:9" x14ac:dyDescent="0.2">
      <c r="B31" s="339">
        <f>VLOOKUP(L6,ثلاثي3!A5:AA49,11,FALSE)</f>
        <v>0</v>
      </c>
      <c r="E31" s="340">
        <f>دفتر3!G17</f>
        <v>0</v>
      </c>
      <c r="F31" s="340">
        <f>دفتر3!F17</f>
        <v>0</v>
      </c>
    </row>
    <row r="32" spans="2:9" ht="12.75" customHeight="1" x14ac:dyDescent="0.2">
      <c r="B32" s="339"/>
      <c r="E32" s="340"/>
      <c r="F32" s="340"/>
    </row>
    <row r="33" spans="2:6" ht="12.75" customHeight="1" x14ac:dyDescent="0.2">
      <c r="B33" s="339">
        <f>VLOOKUP(L6,ثلاثي3!A5:AA49,12,FALSE)</f>
        <v>0</v>
      </c>
      <c r="E33" s="340">
        <f>دفتر3!G18</f>
        <v>0</v>
      </c>
      <c r="F33" s="340">
        <f>دفتر3!F18</f>
        <v>0</v>
      </c>
    </row>
    <row r="34" spans="2:6" x14ac:dyDescent="0.2">
      <c r="B34" s="339"/>
      <c r="E34" s="340"/>
      <c r="F34" s="340"/>
    </row>
    <row r="35" spans="2:6" x14ac:dyDescent="0.2">
      <c r="B35" s="239">
        <f>VLOOKUP(L6,ثلاثي3!A5:AA49,13,FALSE)</f>
        <v>0</v>
      </c>
      <c r="E35" s="240">
        <f>دفتر3!G19</f>
        <v>0</v>
      </c>
      <c r="F35" s="240">
        <f>دفتر3!F19</f>
        <v>0</v>
      </c>
    </row>
    <row r="37" spans="2:6" x14ac:dyDescent="0.2">
      <c r="C37" s="338">
        <f>VLOOKUP(L6,ثلاثي3!A5:AA49,15,FALSE)</f>
        <v>0</v>
      </c>
      <c r="D37" s="338"/>
    </row>
    <row r="44" spans="2:6" x14ac:dyDescent="0.2">
      <c r="B44" s="339">
        <f>VLOOKUP(L6,ثلاثي3!A5:AA49,17,FALSE)</f>
        <v>0</v>
      </c>
      <c r="E44" s="340">
        <f>دفتر3!G23</f>
        <v>0</v>
      </c>
      <c r="F44" s="340">
        <f>دفتر3!F23</f>
        <v>0</v>
      </c>
    </row>
    <row r="45" spans="2:6" x14ac:dyDescent="0.2">
      <c r="B45" s="339"/>
      <c r="E45" s="340"/>
      <c r="F45" s="340"/>
    </row>
    <row r="46" spans="2:6" x14ac:dyDescent="0.2">
      <c r="B46" s="241"/>
    </row>
    <row r="47" spans="2:6" x14ac:dyDescent="0.2">
      <c r="B47" s="339">
        <f>VLOOKUP(L6,ثلاثي3!A5:AA49,18,FALSE)</f>
        <v>0</v>
      </c>
      <c r="E47" s="340">
        <f>دفتر3!G24</f>
        <v>0</v>
      </c>
      <c r="F47" s="340">
        <f>دفتر3!F24</f>
        <v>0</v>
      </c>
    </row>
    <row r="48" spans="2:6" x14ac:dyDescent="0.2">
      <c r="B48" s="339"/>
      <c r="E48" s="340"/>
      <c r="F48" s="340"/>
    </row>
    <row r="49" spans="2:6" x14ac:dyDescent="0.2">
      <c r="B49" s="339">
        <f>VLOOKUP(L6,ثلاثي3!A5:AA49,19,FALSE)</f>
        <v>0</v>
      </c>
      <c r="E49" s="340">
        <f>دفتر3!G25</f>
        <v>0</v>
      </c>
      <c r="F49" s="340">
        <f>دفتر3!F25</f>
        <v>0</v>
      </c>
    </row>
    <row r="50" spans="2:6" x14ac:dyDescent="0.2">
      <c r="B50" s="339"/>
      <c r="E50" s="340"/>
      <c r="F50" s="340"/>
    </row>
    <row r="51" spans="2:6" x14ac:dyDescent="0.2">
      <c r="B51" s="241"/>
    </row>
    <row r="52" spans="2:6" x14ac:dyDescent="0.2">
      <c r="B52" s="339">
        <f>IF(VLOOKUP(L6,ثلاثي3!A5:AA49,20,FALSE)=7.77,"معفى",VLOOKUP(L6,ثلاثي3!A5:AA49,20,FALSE))</f>
        <v>0</v>
      </c>
      <c r="E52" s="340">
        <f>دفتر3!G26</f>
        <v>0</v>
      </c>
      <c r="F52" s="340">
        <f>دفتر3!F26</f>
        <v>0</v>
      </c>
    </row>
    <row r="53" spans="2:6" x14ac:dyDescent="0.2">
      <c r="B53" s="339"/>
      <c r="E53" s="340"/>
      <c r="F53" s="340"/>
    </row>
    <row r="54" spans="2:6" x14ac:dyDescent="0.2">
      <c r="B54" s="241"/>
      <c r="C54" s="338">
        <f>VLOOKUP(L6,ثلاثي3!A5:AA49,22,FALSE)</f>
        <v>0</v>
      </c>
      <c r="D54" s="338"/>
    </row>
    <row r="55" spans="2:6" x14ac:dyDescent="0.2">
      <c r="B55" s="241"/>
    </row>
    <row r="56" spans="2:6" x14ac:dyDescent="0.2">
      <c r="B56" s="241"/>
    </row>
    <row r="57" spans="2:6" x14ac:dyDescent="0.2">
      <c r="B57" s="241"/>
    </row>
    <row r="58" spans="2:6" x14ac:dyDescent="0.2">
      <c r="B58" s="241"/>
    </row>
    <row r="59" spans="2:6" x14ac:dyDescent="0.2">
      <c r="B59" s="241"/>
    </row>
    <row r="60" spans="2:6" x14ac:dyDescent="0.2">
      <c r="B60" s="241"/>
    </row>
    <row r="61" spans="2:6" x14ac:dyDescent="0.2">
      <c r="B61" s="241"/>
    </row>
  </sheetData>
  <sheetProtection deleteRows="0" selectLockedCells="1"/>
  <mergeCells count="36">
    <mergeCell ref="I17:I18"/>
    <mergeCell ref="B18:B19"/>
    <mergeCell ref="E18:E19"/>
    <mergeCell ref="F18:F19"/>
    <mergeCell ref="B16:B17"/>
    <mergeCell ref="E16:E17"/>
    <mergeCell ref="F16:F17"/>
    <mergeCell ref="G17:G18"/>
    <mergeCell ref="H17:H18"/>
    <mergeCell ref="B20:B21"/>
    <mergeCell ref="E20:E21"/>
    <mergeCell ref="F20:F21"/>
    <mergeCell ref="B22:B23"/>
    <mergeCell ref="E22:E23"/>
    <mergeCell ref="F22:F23"/>
    <mergeCell ref="C25:D25"/>
    <mergeCell ref="B31:B32"/>
    <mergeCell ref="E31:E32"/>
    <mergeCell ref="F31:F32"/>
    <mergeCell ref="B33:B34"/>
    <mergeCell ref="E33:E34"/>
    <mergeCell ref="F33:F34"/>
    <mergeCell ref="C37:D37"/>
    <mergeCell ref="B44:B45"/>
    <mergeCell ref="E44:E45"/>
    <mergeCell ref="F44:F45"/>
    <mergeCell ref="B47:B48"/>
    <mergeCell ref="E47:E48"/>
    <mergeCell ref="F47:F48"/>
    <mergeCell ref="C54:D54"/>
    <mergeCell ref="B49:B50"/>
    <mergeCell ref="E49:E50"/>
    <mergeCell ref="F49:F50"/>
    <mergeCell ref="B52:B53"/>
    <mergeCell ref="E52:E53"/>
    <mergeCell ref="F52:F53"/>
  </mergeCells>
  <dataValidations count="2">
    <dataValidation type="whole" allowBlank="1" showInputMessage="1" showErrorMessage="1" sqref="WVT983046 JH6 TD6 ACZ6 AMV6 AWR6 BGN6 BQJ6 CAF6 CKB6 CTX6 DDT6 DNP6 DXL6 EHH6 ERD6 FAZ6 FKV6 FUR6 GEN6 GOJ6 GYF6 HIB6 HRX6 IBT6 ILP6 IVL6 JFH6 JPD6 JYZ6 KIV6 KSR6 LCN6 LMJ6 LWF6 MGB6 MPX6 MZT6 NJP6 NTL6 ODH6 OND6 OWZ6 PGV6 PQR6 QAN6 QKJ6 QUF6 REB6 RNX6 RXT6 SHP6 SRL6 TBH6 TLD6 TUZ6 UEV6 UOR6 UYN6 VIJ6 VSF6 WCB6 WLX6 WVT6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formula1>1</formula1>
      <formula2>35</formula2>
    </dataValidation>
    <dataValidation type="whole" allowBlank="1" showInputMessage="1" showErrorMessage="1" sqref="L6">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pinner 1">
              <controlPr defaultSize="0" autoFill="0" autoLine="0" autoPict="0">
                <anchor moveWithCells="1">
                  <from>
                    <xdr:col>10</xdr:col>
                    <xdr:colOff>219075</xdr:colOff>
                    <xdr:row>2</xdr:row>
                    <xdr:rowOff>142875</xdr:rowOff>
                  </from>
                  <to>
                    <xdr:col>10</xdr:col>
                    <xdr:colOff>571500</xdr:colOff>
                    <xdr:row>4</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36"/>
  <sheetViews>
    <sheetView rightToLeft="1" topLeftCell="A13" zoomScaleNormal="100" zoomScaleSheetLayoutView="85" workbookViewId="0">
      <selection activeCell="C36" sqref="C36"/>
    </sheetView>
  </sheetViews>
  <sheetFormatPr baseColWidth="10" defaultRowHeight="15" x14ac:dyDescent="0.25"/>
  <cols>
    <col min="1" max="1" width="7.42578125" customWidth="1"/>
    <col min="2" max="2" width="17.140625" customWidth="1"/>
    <col min="3" max="5" width="9.85546875" customWidth="1"/>
    <col min="6" max="6" width="11.42578125" customWidth="1"/>
    <col min="9" max="9" width="16.140625" customWidth="1"/>
    <col min="10" max="13" width="8.28515625" customWidth="1"/>
  </cols>
  <sheetData>
    <row r="1" spans="1:9" ht="15.75" x14ac:dyDescent="0.25">
      <c r="A1" s="110" t="s">
        <v>5</v>
      </c>
      <c r="B1" s="111"/>
      <c r="C1" s="354">
        <f>المدخلات!I1</f>
        <v>0</v>
      </c>
      <c r="D1" s="355"/>
      <c r="E1" s="356"/>
    </row>
    <row r="2" spans="1:9" ht="18" customHeight="1" x14ac:dyDescent="0.4">
      <c r="A2" s="110" t="s">
        <v>6</v>
      </c>
      <c r="B2" s="111"/>
      <c r="C2" s="354">
        <f>المدخلات!I2</f>
        <v>0</v>
      </c>
      <c r="D2" s="355"/>
      <c r="E2" s="356"/>
      <c r="F2" s="221"/>
      <c r="G2" s="221"/>
      <c r="H2" s="221"/>
      <c r="I2" s="221"/>
    </row>
    <row r="3" spans="1:9" ht="15.75" x14ac:dyDescent="0.25">
      <c r="A3" s="110" t="s">
        <v>7</v>
      </c>
      <c r="B3" s="111"/>
      <c r="C3" s="354">
        <f>المدخلات!I3</f>
        <v>0</v>
      </c>
      <c r="D3" s="355"/>
      <c r="E3" s="356"/>
    </row>
    <row r="4" spans="1:9" ht="15.75" x14ac:dyDescent="0.25">
      <c r="A4" s="110" t="s">
        <v>8</v>
      </c>
      <c r="B4" s="111"/>
      <c r="C4" s="354">
        <f>المدخلات!I4</f>
        <v>0</v>
      </c>
      <c r="D4" s="355"/>
      <c r="E4" s="356"/>
    </row>
    <row r="5" spans="1:9" ht="15.75" x14ac:dyDescent="0.25">
      <c r="A5" s="110" t="s">
        <v>9</v>
      </c>
      <c r="B5" s="111"/>
      <c r="C5" s="354" t="str">
        <f>المدخلات!I5</f>
        <v>2019-2018</v>
      </c>
      <c r="D5" s="355"/>
      <c r="E5" s="356"/>
    </row>
    <row r="7" spans="1:9" ht="21.75" customHeight="1" x14ac:dyDescent="0.4">
      <c r="C7" s="229" t="s">
        <v>113</v>
      </c>
      <c r="D7" s="221"/>
      <c r="E7" s="221"/>
    </row>
    <row r="9" spans="1:9" x14ac:dyDescent="0.25">
      <c r="B9" s="228" t="s">
        <v>42</v>
      </c>
      <c r="C9" s="227" t="s">
        <v>110</v>
      </c>
      <c r="D9" s="227" t="s">
        <v>111</v>
      </c>
      <c r="E9" s="227" t="s">
        <v>112</v>
      </c>
    </row>
    <row r="10" spans="1:9" x14ac:dyDescent="0.25">
      <c r="B10" s="226" t="s">
        <v>66</v>
      </c>
      <c r="C10" s="219">
        <f>ثلاثي1!S66</f>
        <v>0</v>
      </c>
      <c r="D10" s="218">
        <f>ثلاثي2!S66</f>
        <v>0</v>
      </c>
      <c r="E10" s="218">
        <f>ثلاثي3!S66</f>
        <v>0</v>
      </c>
      <c r="F10" s="220"/>
    </row>
    <row r="11" spans="1:9" x14ac:dyDescent="0.25">
      <c r="B11" s="226" t="s">
        <v>16</v>
      </c>
      <c r="C11" s="219">
        <f>ثلاثي1!S67</f>
        <v>0</v>
      </c>
      <c r="D11" s="218">
        <f>ثلاثي2!S67</f>
        <v>0</v>
      </c>
      <c r="E11" s="218">
        <f>ثلاثي3!S67</f>
        <v>0</v>
      </c>
      <c r="F11" s="220"/>
    </row>
    <row r="12" spans="1:9" x14ac:dyDescent="0.25">
      <c r="B12" s="226" t="s">
        <v>62</v>
      </c>
      <c r="C12" s="219">
        <f>ثلاثي1!S68</f>
        <v>0</v>
      </c>
      <c r="D12" s="218">
        <f>ثلاثي2!S68</f>
        <v>0</v>
      </c>
      <c r="E12" s="218">
        <f>ثلاثي3!S68</f>
        <v>0</v>
      </c>
      <c r="F12" s="220"/>
    </row>
    <row r="13" spans="1:9" x14ac:dyDescent="0.25">
      <c r="B13" s="226" t="s">
        <v>18</v>
      </c>
      <c r="C13" s="219">
        <f>ثلاثي1!S69</f>
        <v>0</v>
      </c>
      <c r="D13" s="218">
        <f>ثلاثي2!S69</f>
        <v>0</v>
      </c>
      <c r="E13" s="218">
        <f>ثلاثي3!S69</f>
        <v>0</v>
      </c>
      <c r="F13" s="220"/>
    </row>
    <row r="32" spans="2:5" x14ac:dyDescent="0.25">
      <c r="B32" s="350" t="s">
        <v>98</v>
      </c>
      <c r="C32" s="350"/>
      <c r="D32" s="350"/>
      <c r="E32" s="350"/>
    </row>
    <row r="33" spans="2:5" x14ac:dyDescent="0.25">
      <c r="B33" s="222"/>
      <c r="C33" s="223" t="s">
        <v>56</v>
      </c>
      <c r="D33" s="223" t="s">
        <v>57</v>
      </c>
      <c r="E33" s="222" t="s">
        <v>58</v>
      </c>
    </row>
    <row r="34" spans="2:5" x14ac:dyDescent="0.25">
      <c r="B34" s="222" t="s">
        <v>59</v>
      </c>
      <c r="C34" s="224">
        <f>ثلاثي3!AJ7</f>
        <v>0</v>
      </c>
      <c r="D34" s="224">
        <f>ثلاثي3!AK7</f>
        <v>0</v>
      </c>
      <c r="E34" s="224">
        <f>ثلاثي3!AL7</f>
        <v>0</v>
      </c>
    </row>
    <row r="35" spans="2:5" x14ac:dyDescent="0.25">
      <c r="B35" s="222" t="s">
        <v>60</v>
      </c>
      <c r="C35" s="224">
        <f>ثلاثي3!AJ8</f>
        <v>0</v>
      </c>
      <c r="D35" s="224">
        <f>ثلاثي3!AK8</f>
        <v>0</v>
      </c>
      <c r="E35" s="224">
        <f>ثلاثي3!AL8</f>
        <v>0</v>
      </c>
    </row>
    <row r="36" spans="2:5" x14ac:dyDescent="0.25">
      <c r="B36" s="222" t="s">
        <v>58</v>
      </c>
      <c r="C36" s="224">
        <f>SUM(C34:C35)</f>
        <v>0</v>
      </c>
      <c r="D36" s="224">
        <f>SUM(D34:D35)</f>
        <v>0</v>
      </c>
      <c r="E36" s="225"/>
    </row>
  </sheetData>
  <mergeCells count="6">
    <mergeCell ref="C1:E1"/>
    <mergeCell ref="B32:E32"/>
    <mergeCell ref="C2:E2"/>
    <mergeCell ref="C3:E3"/>
    <mergeCell ref="C4:E4"/>
    <mergeCell ref="C5:E5"/>
  </mergeCells>
  <conditionalFormatting sqref="C10:E10">
    <cfRule type="colorScale" priority="6">
      <colorScale>
        <cfvo type="min"/>
        <cfvo type="percentile" val="50"/>
        <cfvo type="max"/>
        <color rgb="FFF8696B"/>
        <color rgb="FFFFEB84"/>
        <color rgb="FF63BE7B"/>
      </colorScale>
    </cfRule>
  </conditionalFormatting>
  <conditionalFormatting sqref="C11:E11">
    <cfRule type="colorScale" priority="5">
      <colorScale>
        <cfvo type="min"/>
        <cfvo type="percentile" val="50"/>
        <cfvo type="max"/>
        <color rgb="FFF8696B"/>
        <color rgb="FFFFEB84"/>
        <color rgb="FF63BE7B"/>
      </colorScale>
    </cfRule>
  </conditionalFormatting>
  <conditionalFormatting sqref="C12:E12">
    <cfRule type="colorScale" priority="4">
      <colorScale>
        <cfvo type="min"/>
        <cfvo type="percentile" val="50"/>
        <cfvo type="max"/>
        <color rgb="FFF8696B"/>
        <color rgb="FFFFEB84"/>
        <color rgb="FF63BE7B"/>
      </colorScale>
    </cfRule>
  </conditionalFormatting>
  <conditionalFormatting sqref="C13:E13">
    <cfRule type="colorScale" priority="3">
      <colorScale>
        <cfvo type="min"/>
        <cfvo type="percentile" val="50"/>
        <cfvo type="max"/>
        <color rgb="FFF8696B"/>
        <color rgb="FFFFEB84"/>
        <color rgb="FF63BE7B"/>
      </colorScale>
    </cfRule>
  </conditionalFormatting>
  <pageMargins left="0.7" right="0.7" top="0.75" bottom="0.75" header="0.3" footer="0.3"/>
  <pageSetup paperSize="9" scale="98" orientation="portrait" verticalDpi="0" r:id="rId1"/>
  <drawing r:id="rId2"/>
  <extLst>
    <ext xmlns:x14="http://schemas.microsoft.com/office/spreadsheetml/2009/9/main" uri="{05C60535-1F16-4fd2-B633-F4F36F0B64E0}">
      <x14:sparklineGroups xmlns:xm="http://schemas.microsoft.com/office/excel/2006/main">
        <x14:sparklineGroup displayEmptyCellsAs="gap" markers="1" first="1" last="1">
          <x14:colorSeries rgb="FF376092"/>
          <x14:colorNegative rgb="FFD00000"/>
          <x14:colorAxis rgb="FF000000"/>
          <x14:colorMarkers rgb="FFD00000"/>
          <x14:colorFirst rgb="FFD00000"/>
          <x14:colorLast rgb="FFD00000"/>
          <x14:colorHigh rgb="FFD00000"/>
          <x14:colorLow rgb="FFD00000"/>
          <x14:sparklines>
            <x14:sparkline>
              <xm:f>'متابعة القسم'!C10:E10</xm:f>
              <xm:sqref>F10</xm:sqref>
            </x14:sparkline>
            <x14:sparkline>
              <xm:f>'متابعة القسم'!C11:E11</xm:f>
              <xm:sqref>F11</xm:sqref>
            </x14:sparkline>
            <x14:sparkline>
              <xm:f>'متابعة القسم'!C12:E12</xm:f>
              <xm:sqref>F12</xm:sqref>
            </x14:sparkline>
            <x14:sparkline>
              <xm:f>'متابعة القسم'!C13:E13</xm:f>
              <xm:sqref>F13</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1:O46"/>
  <sheetViews>
    <sheetView rightToLeft="1" topLeftCell="A28" zoomScaleNormal="100" zoomScaleSheetLayoutView="115" workbookViewId="0">
      <selection activeCell="E2" sqref="E2:E5"/>
    </sheetView>
  </sheetViews>
  <sheetFormatPr baseColWidth="10" defaultRowHeight="15" x14ac:dyDescent="0.25"/>
  <cols>
    <col min="1" max="1" width="3.5703125" style="3" customWidth="1"/>
    <col min="2" max="2" width="3.85546875" style="3" customWidth="1"/>
    <col min="3" max="3" width="6.7109375" style="11" customWidth="1"/>
    <col min="4" max="4" width="17.85546875" style="3" customWidth="1"/>
    <col min="5" max="5" width="9.5703125" style="12" customWidth="1"/>
    <col min="6" max="6" width="4.42578125" style="3" customWidth="1"/>
    <col min="7" max="7" width="5.7109375" style="3" bestFit="1" customWidth="1"/>
    <col min="8" max="8" width="14.140625" style="3" customWidth="1"/>
    <col min="9" max="9" width="8.42578125" style="3" customWidth="1"/>
    <col min="10" max="10" width="7.5703125" style="3" customWidth="1"/>
    <col min="11" max="257" width="11.42578125" style="3"/>
    <col min="258" max="258" width="10.140625" style="3" customWidth="1"/>
    <col min="259" max="259" width="17.85546875" style="3" customWidth="1"/>
    <col min="260" max="260" width="9.5703125" style="3" customWidth="1"/>
    <col min="261" max="262" width="5.42578125" style="3" bestFit="1" customWidth="1"/>
    <col min="263" max="263" width="5.7109375" style="3" bestFit="1" customWidth="1"/>
    <col min="264" max="264" width="17.85546875" style="3" customWidth="1"/>
    <col min="265" max="513" width="11.42578125" style="3"/>
    <col min="514" max="514" width="10.140625" style="3" customWidth="1"/>
    <col min="515" max="515" width="17.85546875" style="3" customWidth="1"/>
    <col min="516" max="516" width="9.5703125" style="3" customWidth="1"/>
    <col min="517" max="518" width="5.42578125" style="3" bestFit="1" customWidth="1"/>
    <col min="519" max="519" width="5.7109375" style="3" bestFit="1" customWidth="1"/>
    <col min="520" max="520" width="17.85546875" style="3" customWidth="1"/>
    <col min="521" max="769" width="11.42578125" style="3"/>
    <col min="770" max="770" width="10.140625" style="3" customWidth="1"/>
    <col min="771" max="771" width="17.85546875" style="3" customWidth="1"/>
    <col min="772" max="772" width="9.5703125" style="3" customWidth="1"/>
    <col min="773" max="774" width="5.42578125" style="3" bestFit="1" customWidth="1"/>
    <col min="775" max="775" width="5.7109375" style="3" bestFit="1" customWidth="1"/>
    <col min="776" max="776" width="17.85546875" style="3" customWidth="1"/>
    <col min="777" max="1025" width="11.42578125" style="3"/>
    <col min="1026" max="1026" width="10.140625" style="3" customWidth="1"/>
    <col min="1027" max="1027" width="17.85546875" style="3" customWidth="1"/>
    <col min="1028" max="1028" width="9.5703125" style="3" customWidth="1"/>
    <col min="1029" max="1030" width="5.42578125" style="3" bestFit="1" customWidth="1"/>
    <col min="1031" max="1031" width="5.7109375" style="3" bestFit="1" customWidth="1"/>
    <col min="1032" max="1032" width="17.85546875" style="3" customWidth="1"/>
    <col min="1033" max="1281" width="11.42578125" style="3"/>
    <col min="1282" max="1282" width="10.140625" style="3" customWidth="1"/>
    <col min="1283" max="1283" width="17.85546875" style="3" customWidth="1"/>
    <col min="1284" max="1284" width="9.5703125" style="3" customWidth="1"/>
    <col min="1285" max="1286" width="5.42578125" style="3" bestFit="1" customWidth="1"/>
    <col min="1287" max="1287" width="5.7109375" style="3" bestFit="1" customWidth="1"/>
    <col min="1288" max="1288" width="17.85546875" style="3" customWidth="1"/>
    <col min="1289" max="1537" width="11.42578125" style="3"/>
    <col min="1538" max="1538" width="10.140625" style="3" customWidth="1"/>
    <col min="1539" max="1539" width="17.85546875" style="3" customWidth="1"/>
    <col min="1540" max="1540" width="9.5703125" style="3" customWidth="1"/>
    <col min="1541" max="1542" width="5.42578125" style="3" bestFit="1" customWidth="1"/>
    <col min="1543" max="1543" width="5.7109375" style="3" bestFit="1" customWidth="1"/>
    <col min="1544" max="1544" width="17.85546875" style="3" customWidth="1"/>
    <col min="1545" max="1793" width="11.42578125" style="3"/>
    <col min="1794" max="1794" width="10.140625" style="3" customWidth="1"/>
    <col min="1795" max="1795" width="17.85546875" style="3" customWidth="1"/>
    <col min="1796" max="1796" width="9.5703125" style="3" customWidth="1"/>
    <col min="1797" max="1798" width="5.42578125" style="3" bestFit="1" customWidth="1"/>
    <col min="1799" max="1799" width="5.7109375" style="3" bestFit="1" customWidth="1"/>
    <col min="1800" max="1800" width="17.85546875" style="3" customWidth="1"/>
    <col min="1801" max="2049" width="11.42578125" style="3"/>
    <col min="2050" max="2050" width="10.140625" style="3" customWidth="1"/>
    <col min="2051" max="2051" width="17.85546875" style="3" customWidth="1"/>
    <col min="2052" max="2052" width="9.5703125" style="3" customWidth="1"/>
    <col min="2053" max="2054" width="5.42578125" style="3" bestFit="1" customWidth="1"/>
    <col min="2055" max="2055" width="5.7109375" style="3" bestFit="1" customWidth="1"/>
    <col min="2056" max="2056" width="17.85546875" style="3" customWidth="1"/>
    <col min="2057" max="2305" width="11.42578125" style="3"/>
    <col min="2306" max="2306" width="10.140625" style="3" customWidth="1"/>
    <col min="2307" max="2307" width="17.85546875" style="3" customWidth="1"/>
    <col min="2308" max="2308" width="9.5703125" style="3" customWidth="1"/>
    <col min="2309" max="2310" width="5.42578125" style="3" bestFit="1" customWidth="1"/>
    <col min="2311" max="2311" width="5.7109375" style="3" bestFit="1" customWidth="1"/>
    <col min="2312" max="2312" width="17.85546875" style="3" customWidth="1"/>
    <col min="2313" max="2561" width="11.42578125" style="3"/>
    <col min="2562" max="2562" width="10.140625" style="3" customWidth="1"/>
    <col min="2563" max="2563" width="17.85546875" style="3" customWidth="1"/>
    <col min="2564" max="2564" width="9.5703125" style="3" customWidth="1"/>
    <col min="2565" max="2566" width="5.42578125" style="3" bestFit="1" customWidth="1"/>
    <col min="2567" max="2567" width="5.7109375" style="3" bestFit="1" customWidth="1"/>
    <col min="2568" max="2568" width="17.85546875" style="3" customWidth="1"/>
    <col min="2569" max="2817" width="11.42578125" style="3"/>
    <col min="2818" max="2818" width="10.140625" style="3" customWidth="1"/>
    <col min="2819" max="2819" width="17.85546875" style="3" customWidth="1"/>
    <col min="2820" max="2820" width="9.5703125" style="3" customWidth="1"/>
    <col min="2821" max="2822" width="5.42578125" style="3" bestFit="1" customWidth="1"/>
    <col min="2823" max="2823" width="5.7109375" style="3" bestFit="1" customWidth="1"/>
    <col min="2824" max="2824" width="17.85546875" style="3" customWidth="1"/>
    <col min="2825" max="3073" width="11.42578125" style="3"/>
    <col min="3074" max="3074" width="10.140625" style="3" customWidth="1"/>
    <col min="3075" max="3075" width="17.85546875" style="3" customWidth="1"/>
    <col min="3076" max="3076" width="9.5703125" style="3" customWidth="1"/>
    <col min="3077" max="3078" width="5.42578125" style="3" bestFit="1" customWidth="1"/>
    <col min="3079" max="3079" width="5.7109375" style="3" bestFit="1" customWidth="1"/>
    <col min="3080" max="3080" width="17.85546875" style="3" customWidth="1"/>
    <col min="3081" max="3329" width="11.42578125" style="3"/>
    <col min="3330" max="3330" width="10.140625" style="3" customWidth="1"/>
    <col min="3331" max="3331" width="17.85546875" style="3" customWidth="1"/>
    <col min="3332" max="3332" width="9.5703125" style="3" customWidth="1"/>
    <col min="3333" max="3334" width="5.42578125" style="3" bestFit="1" customWidth="1"/>
    <col min="3335" max="3335" width="5.7109375" style="3" bestFit="1" customWidth="1"/>
    <col min="3336" max="3336" width="17.85546875" style="3" customWidth="1"/>
    <col min="3337" max="3585" width="11.42578125" style="3"/>
    <col min="3586" max="3586" width="10.140625" style="3" customWidth="1"/>
    <col min="3587" max="3587" width="17.85546875" style="3" customWidth="1"/>
    <col min="3588" max="3588" width="9.5703125" style="3" customWidth="1"/>
    <col min="3589" max="3590" width="5.42578125" style="3" bestFit="1" customWidth="1"/>
    <col min="3591" max="3591" width="5.7109375" style="3" bestFit="1" customWidth="1"/>
    <col min="3592" max="3592" width="17.85546875" style="3" customWidth="1"/>
    <col min="3593" max="3841" width="11.42578125" style="3"/>
    <col min="3842" max="3842" width="10.140625" style="3" customWidth="1"/>
    <col min="3843" max="3843" width="17.85546875" style="3" customWidth="1"/>
    <col min="3844" max="3844" width="9.5703125" style="3" customWidth="1"/>
    <col min="3845" max="3846" width="5.42578125" style="3" bestFit="1" customWidth="1"/>
    <col min="3847" max="3847" width="5.7109375" style="3" bestFit="1" customWidth="1"/>
    <col min="3848" max="3848" width="17.85546875" style="3" customWidth="1"/>
    <col min="3849" max="4097" width="11.42578125" style="3"/>
    <col min="4098" max="4098" width="10.140625" style="3" customWidth="1"/>
    <col min="4099" max="4099" width="17.85546875" style="3" customWidth="1"/>
    <col min="4100" max="4100" width="9.5703125" style="3" customWidth="1"/>
    <col min="4101" max="4102" width="5.42578125" style="3" bestFit="1" customWidth="1"/>
    <col min="4103" max="4103" width="5.7109375" style="3" bestFit="1" customWidth="1"/>
    <col min="4104" max="4104" width="17.85546875" style="3" customWidth="1"/>
    <col min="4105" max="4353" width="11.42578125" style="3"/>
    <col min="4354" max="4354" width="10.140625" style="3" customWidth="1"/>
    <col min="4355" max="4355" width="17.85546875" style="3" customWidth="1"/>
    <col min="4356" max="4356" width="9.5703125" style="3" customWidth="1"/>
    <col min="4357" max="4358" width="5.42578125" style="3" bestFit="1" customWidth="1"/>
    <col min="4359" max="4359" width="5.7109375" style="3" bestFit="1" customWidth="1"/>
    <col min="4360" max="4360" width="17.85546875" style="3" customWidth="1"/>
    <col min="4361" max="4609" width="11.42578125" style="3"/>
    <col min="4610" max="4610" width="10.140625" style="3" customWidth="1"/>
    <col min="4611" max="4611" width="17.85546875" style="3" customWidth="1"/>
    <col min="4612" max="4612" width="9.5703125" style="3" customWidth="1"/>
    <col min="4613" max="4614" width="5.42578125" style="3" bestFit="1" customWidth="1"/>
    <col min="4615" max="4615" width="5.7109375" style="3" bestFit="1" customWidth="1"/>
    <col min="4616" max="4616" width="17.85546875" style="3" customWidth="1"/>
    <col min="4617" max="4865" width="11.42578125" style="3"/>
    <col min="4866" max="4866" width="10.140625" style="3" customWidth="1"/>
    <col min="4867" max="4867" width="17.85546875" style="3" customWidth="1"/>
    <col min="4868" max="4868" width="9.5703125" style="3" customWidth="1"/>
    <col min="4869" max="4870" width="5.42578125" style="3" bestFit="1" customWidth="1"/>
    <col min="4871" max="4871" width="5.7109375" style="3" bestFit="1" customWidth="1"/>
    <col min="4872" max="4872" width="17.85546875" style="3" customWidth="1"/>
    <col min="4873" max="5121" width="11.42578125" style="3"/>
    <col min="5122" max="5122" width="10.140625" style="3" customWidth="1"/>
    <col min="5123" max="5123" width="17.85546875" style="3" customWidth="1"/>
    <col min="5124" max="5124" width="9.5703125" style="3" customWidth="1"/>
    <col min="5125" max="5126" width="5.42578125" style="3" bestFit="1" customWidth="1"/>
    <col min="5127" max="5127" width="5.7109375" style="3" bestFit="1" customWidth="1"/>
    <col min="5128" max="5128" width="17.85546875" style="3" customWidth="1"/>
    <col min="5129" max="5377" width="11.42578125" style="3"/>
    <col min="5378" max="5378" width="10.140625" style="3" customWidth="1"/>
    <col min="5379" max="5379" width="17.85546875" style="3" customWidth="1"/>
    <col min="5380" max="5380" width="9.5703125" style="3" customWidth="1"/>
    <col min="5381" max="5382" width="5.42578125" style="3" bestFit="1" customWidth="1"/>
    <col min="5383" max="5383" width="5.7109375" style="3" bestFit="1" customWidth="1"/>
    <col min="5384" max="5384" width="17.85546875" style="3" customWidth="1"/>
    <col min="5385" max="5633" width="11.42578125" style="3"/>
    <col min="5634" max="5634" width="10.140625" style="3" customWidth="1"/>
    <col min="5635" max="5635" width="17.85546875" style="3" customWidth="1"/>
    <col min="5636" max="5636" width="9.5703125" style="3" customWidth="1"/>
    <col min="5637" max="5638" width="5.42578125" style="3" bestFit="1" customWidth="1"/>
    <col min="5639" max="5639" width="5.7109375" style="3" bestFit="1" customWidth="1"/>
    <col min="5640" max="5640" width="17.85546875" style="3" customWidth="1"/>
    <col min="5641" max="5889" width="11.42578125" style="3"/>
    <col min="5890" max="5890" width="10.140625" style="3" customWidth="1"/>
    <col min="5891" max="5891" width="17.85546875" style="3" customWidth="1"/>
    <col min="5892" max="5892" width="9.5703125" style="3" customWidth="1"/>
    <col min="5893" max="5894" width="5.42578125" style="3" bestFit="1" customWidth="1"/>
    <col min="5895" max="5895" width="5.7109375" style="3" bestFit="1" customWidth="1"/>
    <col min="5896" max="5896" width="17.85546875" style="3" customWidth="1"/>
    <col min="5897" max="6145" width="11.42578125" style="3"/>
    <col min="6146" max="6146" width="10.140625" style="3" customWidth="1"/>
    <col min="6147" max="6147" width="17.85546875" style="3" customWidth="1"/>
    <col min="6148" max="6148" width="9.5703125" style="3" customWidth="1"/>
    <col min="6149" max="6150" width="5.42578125" style="3" bestFit="1" customWidth="1"/>
    <col min="6151" max="6151" width="5.7109375" style="3" bestFit="1" customWidth="1"/>
    <col min="6152" max="6152" width="17.85546875" style="3" customWidth="1"/>
    <col min="6153" max="6401" width="11.42578125" style="3"/>
    <col min="6402" max="6402" width="10.140625" style="3" customWidth="1"/>
    <col min="6403" max="6403" width="17.85546875" style="3" customWidth="1"/>
    <col min="6404" max="6404" width="9.5703125" style="3" customWidth="1"/>
    <col min="6405" max="6406" width="5.42578125" style="3" bestFit="1" customWidth="1"/>
    <col min="6407" max="6407" width="5.7109375" style="3" bestFit="1" customWidth="1"/>
    <col min="6408" max="6408" width="17.85546875" style="3" customWidth="1"/>
    <col min="6409" max="6657" width="11.42578125" style="3"/>
    <col min="6658" max="6658" width="10.140625" style="3" customWidth="1"/>
    <col min="6659" max="6659" width="17.85546875" style="3" customWidth="1"/>
    <col min="6660" max="6660" width="9.5703125" style="3" customWidth="1"/>
    <col min="6661" max="6662" width="5.42578125" style="3" bestFit="1" customWidth="1"/>
    <col min="6663" max="6663" width="5.7109375" style="3" bestFit="1" customWidth="1"/>
    <col min="6664" max="6664" width="17.85546875" style="3" customWidth="1"/>
    <col min="6665" max="6913" width="11.42578125" style="3"/>
    <col min="6914" max="6914" width="10.140625" style="3" customWidth="1"/>
    <col min="6915" max="6915" width="17.85546875" style="3" customWidth="1"/>
    <col min="6916" max="6916" width="9.5703125" style="3" customWidth="1"/>
    <col min="6917" max="6918" width="5.42578125" style="3" bestFit="1" customWidth="1"/>
    <col min="6919" max="6919" width="5.7109375" style="3" bestFit="1" customWidth="1"/>
    <col min="6920" max="6920" width="17.85546875" style="3" customWidth="1"/>
    <col min="6921" max="7169" width="11.42578125" style="3"/>
    <col min="7170" max="7170" width="10.140625" style="3" customWidth="1"/>
    <col min="7171" max="7171" width="17.85546875" style="3" customWidth="1"/>
    <col min="7172" max="7172" width="9.5703125" style="3" customWidth="1"/>
    <col min="7173" max="7174" width="5.42578125" style="3" bestFit="1" customWidth="1"/>
    <col min="7175" max="7175" width="5.7109375" style="3" bestFit="1" customWidth="1"/>
    <col min="7176" max="7176" width="17.85546875" style="3" customWidth="1"/>
    <col min="7177" max="7425" width="11.42578125" style="3"/>
    <col min="7426" max="7426" width="10.140625" style="3" customWidth="1"/>
    <col min="7427" max="7427" width="17.85546875" style="3" customWidth="1"/>
    <col min="7428" max="7428" width="9.5703125" style="3" customWidth="1"/>
    <col min="7429" max="7430" width="5.42578125" style="3" bestFit="1" customWidth="1"/>
    <col min="7431" max="7431" width="5.7109375" style="3" bestFit="1" customWidth="1"/>
    <col min="7432" max="7432" width="17.85546875" style="3" customWidth="1"/>
    <col min="7433" max="7681" width="11.42578125" style="3"/>
    <col min="7682" max="7682" width="10.140625" style="3" customWidth="1"/>
    <col min="7683" max="7683" width="17.85546875" style="3" customWidth="1"/>
    <col min="7684" max="7684" width="9.5703125" style="3" customWidth="1"/>
    <col min="7685" max="7686" width="5.42578125" style="3" bestFit="1" customWidth="1"/>
    <col min="7687" max="7687" width="5.7109375" style="3" bestFit="1" customWidth="1"/>
    <col min="7688" max="7688" width="17.85546875" style="3" customWidth="1"/>
    <col min="7689" max="7937" width="11.42578125" style="3"/>
    <col min="7938" max="7938" width="10.140625" style="3" customWidth="1"/>
    <col min="7939" max="7939" width="17.85546875" style="3" customWidth="1"/>
    <col min="7940" max="7940" width="9.5703125" style="3" customWidth="1"/>
    <col min="7941" max="7942" width="5.42578125" style="3" bestFit="1" customWidth="1"/>
    <col min="7943" max="7943" width="5.7109375" style="3" bestFit="1" customWidth="1"/>
    <col min="7944" max="7944" width="17.85546875" style="3" customWidth="1"/>
    <col min="7945" max="8193" width="11.42578125" style="3"/>
    <col min="8194" max="8194" width="10.140625" style="3" customWidth="1"/>
    <col min="8195" max="8195" width="17.85546875" style="3" customWidth="1"/>
    <col min="8196" max="8196" width="9.5703125" style="3" customWidth="1"/>
    <col min="8197" max="8198" width="5.42578125" style="3" bestFit="1" customWidth="1"/>
    <col min="8199" max="8199" width="5.7109375" style="3" bestFit="1" customWidth="1"/>
    <col min="8200" max="8200" width="17.85546875" style="3" customWidth="1"/>
    <col min="8201" max="8449" width="11.42578125" style="3"/>
    <col min="8450" max="8450" width="10.140625" style="3" customWidth="1"/>
    <col min="8451" max="8451" width="17.85546875" style="3" customWidth="1"/>
    <col min="8452" max="8452" width="9.5703125" style="3" customWidth="1"/>
    <col min="8453" max="8454" width="5.42578125" style="3" bestFit="1" customWidth="1"/>
    <col min="8455" max="8455" width="5.7109375" style="3" bestFit="1" customWidth="1"/>
    <col min="8456" max="8456" width="17.85546875" style="3" customWidth="1"/>
    <col min="8457" max="8705" width="11.42578125" style="3"/>
    <col min="8706" max="8706" width="10.140625" style="3" customWidth="1"/>
    <col min="8707" max="8707" width="17.85546875" style="3" customWidth="1"/>
    <col min="8708" max="8708" width="9.5703125" style="3" customWidth="1"/>
    <col min="8709" max="8710" width="5.42578125" style="3" bestFit="1" customWidth="1"/>
    <col min="8711" max="8711" width="5.7109375" style="3" bestFit="1" customWidth="1"/>
    <col min="8712" max="8712" width="17.85546875" style="3" customWidth="1"/>
    <col min="8713" max="8961" width="11.42578125" style="3"/>
    <col min="8962" max="8962" width="10.140625" style="3" customWidth="1"/>
    <col min="8963" max="8963" width="17.85546875" style="3" customWidth="1"/>
    <col min="8964" max="8964" width="9.5703125" style="3" customWidth="1"/>
    <col min="8965" max="8966" width="5.42578125" style="3" bestFit="1" customWidth="1"/>
    <col min="8967" max="8967" width="5.7109375" style="3" bestFit="1" customWidth="1"/>
    <col min="8968" max="8968" width="17.85546875" style="3" customWidth="1"/>
    <col min="8969" max="9217" width="11.42578125" style="3"/>
    <col min="9218" max="9218" width="10.140625" style="3" customWidth="1"/>
    <col min="9219" max="9219" width="17.85546875" style="3" customWidth="1"/>
    <col min="9220" max="9220" width="9.5703125" style="3" customWidth="1"/>
    <col min="9221" max="9222" width="5.42578125" style="3" bestFit="1" customWidth="1"/>
    <col min="9223" max="9223" width="5.7109375" style="3" bestFit="1" customWidth="1"/>
    <col min="9224" max="9224" width="17.85546875" style="3" customWidth="1"/>
    <col min="9225" max="9473" width="11.42578125" style="3"/>
    <col min="9474" max="9474" width="10.140625" style="3" customWidth="1"/>
    <col min="9475" max="9475" width="17.85546875" style="3" customWidth="1"/>
    <col min="9476" max="9476" width="9.5703125" style="3" customWidth="1"/>
    <col min="9477" max="9478" width="5.42578125" style="3" bestFit="1" customWidth="1"/>
    <col min="9479" max="9479" width="5.7109375" style="3" bestFit="1" customWidth="1"/>
    <col min="9480" max="9480" width="17.85546875" style="3" customWidth="1"/>
    <col min="9481" max="9729" width="11.42578125" style="3"/>
    <col min="9730" max="9730" width="10.140625" style="3" customWidth="1"/>
    <col min="9731" max="9731" width="17.85546875" style="3" customWidth="1"/>
    <col min="9732" max="9732" width="9.5703125" style="3" customWidth="1"/>
    <col min="9733" max="9734" width="5.42578125" style="3" bestFit="1" customWidth="1"/>
    <col min="9735" max="9735" width="5.7109375" style="3" bestFit="1" customWidth="1"/>
    <col min="9736" max="9736" width="17.85546875" style="3" customWidth="1"/>
    <col min="9737" max="9985" width="11.42578125" style="3"/>
    <col min="9986" max="9986" width="10.140625" style="3" customWidth="1"/>
    <col min="9987" max="9987" width="17.85546875" style="3" customWidth="1"/>
    <col min="9988" max="9988" width="9.5703125" style="3" customWidth="1"/>
    <col min="9989" max="9990" width="5.42578125" style="3" bestFit="1" customWidth="1"/>
    <col min="9991" max="9991" width="5.7109375" style="3" bestFit="1" customWidth="1"/>
    <col min="9992" max="9992" width="17.85546875" style="3" customWidth="1"/>
    <col min="9993" max="10241" width="11.42578125" style="3"/>
    <col min="10242" max="10242" width="10.140625" style="3" customWidth="1"/>
    <col min="10243" max="10243" width="17.85546875" style="3" customWidth="1"/>
    <col min="10244" max="10244" width="9.5703125" style="3" customWidth="1"/>
    <col min="10245" max="10246" width="5.42578125" style="3" bestFit="1" customWidth="1"/>
    <col min="10247" max="10247" width="5.7109375" style="3" bestFit="1" customWidth="1"/>
    <col min="10248" max="10248" width="17.85546875" style="3" customWidth="1"/>
    <col min="10249" max="10497" width="11.42578125" style="3"/>
    <col min="10498" max="10498" width="10.140625" style="3" customWidth="1"/>
    <col min="10499" max="10499" width="17.85546875" style="3" customWidth="1"/>
    <col min="10500" max="10500" width="9.5703125" style="3" customWidth="1"/>
    <col min="10501" max="10502" width="5.42578125" style="3" bestFit="1" customWidth="1"/>
    <col min="10503" max="10503" width="5.7109375" style="3" bestFit="1" customWidth="1"/>
    <col min="10504" max="10504" width="17.85546875" style="3" customWidth="1"/>
    <col min="10505" max="10753" width="11.42578125" style="3"/>
    <col min="10754" max="10754" width="10.140625" style="3" customWidth="1"/>
    <col min="10755" max="10755" width="17.85546875" style="3" customWidth="1"/>
    <col min="10756" max="10756" width="9.5703125" style="3" customWidth="1"/>
    <col min="10757" max="10758" width="5.42578125" style="3" bestFit="1" customWidth="1"/>
    <col min="10759" max="10759" width="5.7109375" style="3" bestFit="1" customWidth="1"/>
    <col min="10760" max="10760" width="17.85546875" style="3" customWidth="1"/>
    <col min="10761" max="11009" width="11.42578125" style="3"/>
    <col min="11010" max="11010" width="10.140625" style="3" customWidth="1"/>
    <col min="11011" max="11011" width="17.85546875" style="3" customWidth="1"/>
    <col min="11012" max="11012" width="9.5703125" style="3" customWidth="1"/>
    <col min="11013" max="11014" width="5.42578125" style="3" bestFit="1" customWidth="1"/>
    <col min="11015" max="11015" width="5.7109375" style="3" bestFit="1" customWidth="1"/>
    <col min="11016" max="11016" width="17.85546875" style="3" customWidth="1"/>
    <col min="11017" max="11265" width="11.42578125" style="3"/>
    <col min="11266" max="11266" width="10.140625" style="3" customWidth="1"/>
    <col min="11267" max="11267" width="17.85546875" style="3" customWidth="1"/>
    <col min="11268" max="11268" width="9.5703125" style="3" customWidth="1"/>
    <col min="11269" max="11270" width="5.42578125" style="3" bestFit="1" customWidth="1"/>
    <col min="11271" max="11271" width="5.7109375" style="3" bestFit="1" customWidth="1"/>
    <col min="11272" max="11272" width="17.85546875" style="3" customWidth="1"/>
    <col min="11273" max="11521" width="11.42578125" style="3"/>
    <col min="11522" max="11522" width="10.140625" style="3" customWidth="1"/>
    <col min="11523" max="11523" width="17.85546875" style="3" customWidth="1"/>
    <col min="11524" max="11524" width="9.5703125" style="3" customWidth="1"/>
    <col min="11525" max="11526" width="5.42578125" style="3" bestFit="1" customWidth="1"/>
    <col min="11527" max="11527" width="5.7109375" style="3" bestFit="1" customWidth="1"/>
    <col min="11528" max="11528" width="17.85546875" style="3" customWidth="1"/>
    <col min="11529" max="11777" width="11.42578125" style="3"/>
    <col min="11778" max="11778" width="10.140625" style="3" customWidth="1"/>
    <col min="11779" max="11779" width="17.85546875" style="3" customWidth="1"/>
    <col min="11780" max="11780" width="9.5703125" style="3" customWidth="1"/>
    <col min="11781" max="11782" width="5.42578125" style="3" bestFit="1" customWidth="1"/>
    <col min="11783" max="11783" width="5.7109375" style="3" bestFit="1" customWidth="1"/>
    <col min="11784" max="11784" width="17.85546875" style="3" customWidth="1"/>
    <col min="11785" max="12033" width="11.42578125" style="3"/>
    <col min="12034" max="12034" width="10.140625" style="3" customWidth="1"/>
    <col min="12035" max="12035" width="17.85546875" style="3" customWidth="1"/>
    <col min="12036" max="12036" width="9.5703125" style="3" customWidth="1"/>
    <col min="12037" max="12038" width="5.42578125" style="3" bestFit="1" customWidth="1"/>
    <col min="12039" max="12039" width="5.7109375" style="3" bestFit="1" customWidth="1"/>
    <col min="12040" max="12040" width="17.85546875" style="3" customWidth="1"/>
    <col min="12041" max="12289" width="11.42578125" style="3"/>
    <col min="12290" max="12290" width="10.140625" style="3" customWidth="1"/>
    <col min="12291" max="12291" width="17.85546875" style="3" customWidth="1"/>
    <col min="12292" max="12292" width="9.5703125" style="3" customWidth="1"/>
    <col min="12293" max="12294" width="5.42578125" style="3" bestFit="1" customWidth="1"/>
    <col min="12295" max="12295" width="5.7109375" style="3" bestFit="1" customWidth="1"/>
    <col min="12296" max="12296" width="17.85546875" style="3" customWidth="1"/>
    <col min="12297" max="12545" width="11.42578125" style="3"/>
    <col min="12546" max="12546" width="10.140625" style="3" customWidth="1"/>
    <col min="12547" max="12547" width="17.85546875" style="3" customWidth="1"/>
    <col min="12548" max="12548" width="9.5703125" style="3" customWidth="1"/>
    <col min="12549" max="12550" width="5.42578125" style="3" bestFit="1" customWidth="1"/>
    <col min="12551" max="12551" width="5.7109375" style="3" bestFit="1" customWidth="1"/>
    <col min="12552" max="12552" width="17.85546875" style="3" customWidth="1"/>
    <col min="12553" max="12801" width="11.42578125" style="3"/>
    <col min="12802" max="12802" width="10.140625" style="3" customWidth="1"/>
    <col min="12803" max="12803" width="17.85546875" style="3" customWidth="1"/>
    <col min="12804" max="12804" width="9.5703125" style="3" customWidth="1"/>
    <col min="12805" max="12806" width="5.42578125" style="3" bestFit="1" customWidth="1"/>
    <col min="12807" max="12807" width="5.7109375" style="3" bestFit="1" customWidth="1"/>
    <col min="12808" max="12808" width="17.85546875" style="3" customWidth="1"/>
    <col min="12809" max="13057" width="11.42578125" style="3"/>
    <col min="13058" max="13058" width="10.140625" style="3" customWidth="1"/>
    <col min="13059" max="13059" width="17.85546875" style="3" customWidth="1"/>
    <col min="13060" max="13060" width="9.5703125" style="3" customWidth="1"/>
    <col min="13061" max="13062" width="5.42578125" style="3" bestFit="1" customWidth="1"/>
    <col min="13063" max="13063" width="5.7109375" style="3" bestFit="1" customWidth="1"/>
    <col min="13064" max="13064" width="17.85546875" style="3" customWidth="1"/>
    <col min="13065" max="13313" width="11.42578125" style="3"/>
    <col min="13314" max="13314" width="10.140625" style="3" customWidth="1"/>
    <col min="13315" max="13315" width="17.85546875" style="3" customWidth="1"/>
    <col min="13316" max="13316" width="9.5703125" style="3" customWidth="1"/>
    <col min="13317" max="13318" width="5.42578125" style="3" bestFit="1" customWidth="1"/>
    <col min="13319" max="13319" width="5.7109375" style="3" bestFit="1" customWidth="1"/>
    <col min="13320" max="13320" width="17.85546875" style="3" customWidth="1"/>
    <col min="13321" max="13569" width="11.42578125" style="3"/>
    <col min="13570" max="13570" width="10.140625" style="3" customWidth="1"/>
    <col min="13571" max="13571" width="17.85546875" style="3" customWidth="1"/>
    <col min="13572" max="13572" width="9.5703125" style="3" customWidth="1"/>
    <col min="13573" max="13574" width="5.42578125" style="3" bestFit="1" customWidth="1"/>
    <col min="13575" max="13575" width="5.7109375" style="3" bestFit="1" customWidth="1"/>
    <col min="13576" max="13576" width="17.85546875" style="3" customWidth="1"/>
    <col min="13577" max="13825" width="11.42578125" style="3"/>
    <col min="13826" max="13826" width="10.140625" style="3" customWidth="1"/>
    <col min="13827" max="13827" width="17.85546875" style="3" customWidth="1"/>
    <col min="13828" max="13828" width="9.5703125" style="3" customWidth="1"/>
    <col min="13829" max="13830" width="5.42578125" style="3" bestFit="1" customWidth="1"/>
    <col min="13831" max="13831" width="5.7109375" style="3" bestFit="1" customWidth="1"/>
    <col min="13832" max="13832" width="17.85546875" style="3" customWidth="1"/>
    <col min="13833" max="14081" width="11.42578125" style="3"/>
    <col min="14082" max="14082" width="10.140625" style="3" customWidth="1"/>
    <col min="14083" max="14083" width="17.85546875" style="3" customWidth="1"/>
    <col min="14084" max="14084" width="9.5703125" style="3" customWidth="1"/>
    <col min="14085" max="14086" width="5.42578125" style="3" bestFit="1" customWidth="1"/>
    <col min="14087" max="14087" width="5.7109375" style="3" bestFit="1" customWidth="1"/>
    <col min="14088" max="14088" width="17.85546875" style="3" customWidth="1"/>
    <col min="14089" max="14337" width="11.42578125" style="3"/>
    <col min="14338" max="14338" width="10.140625" style="3" customWidth="1"/>
    <col min="14339" max="14339" width="17.85546875" style="3" customWidth="1"/>
    <col min="14340" max="14340" width="9.5703125" style="3" customWidth="1"/>
    <col min="14341" max="14342" width="5.42578125" style="3" bestFit="1" customWidth="1"/>
    <col min="14343" max="14343" width="5.7109375" style="3" bestFit="1" customWidth="1"/>
    <col min="14344" max="14344" width="17.85546875" style="3" customWidth="1"/>
    <col min="14345" max="14593" width="11.42578125" style="3"/>
    <col min="14594" max="14594" width="10.140625" style="3" customWidth="1"/>
    <col min="14595" max="14595" width="17.85546875" style="3" customWidth="1"/>
    <col min="14596" max="14596" width="9.5703125" style="3" customWidth="1"/>
    <col min="14597" max="14598" width="5.42578125" style="3" bestFit="1" customWidth="1"/>
    <col min="14599" max="14599" width="5.7109375" style="3" bestFit="1" customWidth="1"/>
    <col min="14600" max="14600" width="17.85546875" style="3" customWidth="1"/>
    <col min="14601" max="14849" width="11.42578125" style="3"/>
    <col min="14850" max="14850" width="10.140625" style="3" customWidth="1"/>
    <col min="14851" max="14851" width="17.85546875" style="3" customWidth="1"/>
    <col min="14852" max="14852" width="9.5703125" style="3" customWidth="1"/>
    <col min="14853" max="14854" width="5.42578125" style="3" bestFit="1" customWidth="1"/>
    <col min="14855" max="14855" width="5.7109375" style="3" bestFit="1" customWidth="1"/>
    <col min="14856" max="14856" width="17.85546875" style="3" customWidth="1"/>
    <col min="14857" max="15105" width="11.42578125" style="3"/>
    <col min="15106" max="15106" width="10.140625" style="3" customWidth="1"/>
    <col min="15107" max="15107" width="17.85546875" style="3" customWidth="1"/>
    <col min="15108" max="15108" width="9.5703125" style="3" customWidth="1"/>
    <col min="15109" max="15110" width="5.42578125" style="3" bestFit="1" customWidth="1"/>
    <col min="15111" max="15111" width="5.7109375" style="3" bestFit="1" customWidth="1"/>
    <col min="15112" max="15112" width="17.85546875" style="3" customWidth="1"/>
    <col min="15113" max="15361" width="11.42578125" style="3"/>
    <col min="15362" max="15362" width="10.140625" style="3" customWidth="1"/>
    <col min="15363" max="15363" width="17.85546875" style="3" customWidth="1"/>
    <col min="15364" max="15364" width="9.5703125" style="3" customWidth="1"/>
    <col min="15365" max="15366" width="5.42578125" style="3" bestFit="1" customWidth="1"/>
    <col min="15367" max="15367" width="5.7109375" style="3" bestFit="1" customWidth="1"/>
    <col min="15368" max="15368" width="17.85546875" style="3" customWidth="1"/>
    <col min="15369" max="15617" width="11.42578125" style="3"/>
    <col min="15618" max="15618" width="10.140625" style="3" customWidth="1"/>
    <col min="15619" max="15619" width="17.85546875" style="3" customWidth="1"/>
    <col min="15620" max="15620" width="9.5703125" style="3" customWidth="1"/>
    <col min="15621" max="15622" width="5.42578125" style="3" bestFit="1" customWidth="1"/>
    <col min="15623" max="15623" width="5.7109375" style="3" bestFit="1" customWidth="1"/>
    <col min="15624" max="15624" width="17.85546875" style="3" customWidth="1"/>
    <col min="15625" max="15873" width="11.42578125" style="3"/>
    <col min="15874" max="15874" width="10.140625" style="3" customWidth="1"/>
    <col min="15875" max="15875" width="17.85546875" style="3" customWidth="1"/>
    <col min="15876" max="15876" width="9.5703125" style="3" customWidth="1"/>
    <col min="15877" max="15878" width="5.42578125" style="3" bestFit="1" customWidth="1"/>
    <col min="15879" max="15879" width="5.7109375" style="3" bestFit="1" customWidth="1"/>
    <col min="15880" max="15880" width="17.85546875" style="3" customWidth="1"/>
    <col min="15881" max="16129" width="11.42578125" style="3"/>
    <col min="16130" max="16130" width="10.140625" style="3" customWidth="1"/>
    <col min="16131" max="16131" width="17.85546875" style="3" customWidth="1"/>
    <col min="16132" max="16132" width="9.5703125" style="3" customWidth="1"/>
    <col min="16133" max="16134" width="5.42578125" style="3" bestFit="1" customWidth="1"/>
    <col min="16135" max="16135" width="5.7109375" style="3" bestFit="1" customWidth="1"/>
    <col min="16136" max="16136" width="17.85546875" style="3" customWidth="1"/>
    <col min="16137" max="16384" width="11.42578125" style="3"/>
  </cols>
  <sheetData>
    <row r="1" spans="3:11" ht="32.25" customHeight="1" x14ac:dyDescent="0.25">
      <c r="C1" s="1" t="s">
        <v>0</v>
      </c>
      <c r="D1" s="1" t="s">
        <v>1</v>
      </c>
      <c r="E1" s="2" t="s">
        <v>2</v>
      </c>
      <c r="G1" s="272" t="s">
        <v>5</v>
      </c>
      <c r="H1" s="273"/>
      <c r="I1" s="266"/>
      <c r="J1" s="267"/>
      <c r="K1" s="268"/>
    </row>
    <row r="2" spans="3:11" ht="15.75" x14ac:dyDescent="0.25">
      <c r="C2" s="15">
        <v>1</v>
      </c>
      <c r="D2" s="13"/>
      <c r="E2" s="14"/>
      <c r="G2" s="110" t="s">
        <v>6</v>
      </c>
      <c r="H2" s="111"/>
      <c r="I2" s="266"/>
      <c r="J2" s="267"/>
      <c r="K2" s="268"/>
    </row>
    <row r="3" spans="3:11" ht="15.75" x14ac:dyDescent="0.25">
      <c r="C3" s="15">
        <v>2</v>
      </c>
      <c r="D3" s="13"/>
      <c r="E3" s="14"/>
      <c r="G3" s="110" t="s">
        <v>7</v>
      </c>
      <c r="H3" s="111"/>
      <c r="I3" s="266"/>
      <c r="J3" s="267"/>
      <c r="K3" s="268"/>
    </row>
    <row r="4" spans="3:11" ht="15.75" x14ac:dyDescent="0.25">
      <c r="C4" s="15">
        <v>3</v>
      </c>
      <c r="D4" s="13"/>
      <c r="E4" s="14"/>
      <c r="G4" s="110" t="s">
        <v>8</v>
      </c>
      <c r="H4" s="111"/>
      <c r="I4" s="274"/>
      <c r="J4" s="275"/>
      <c r="K4" s="276"/>
    </row>
    <row r="5" spans="3:11" ht="15.75" x14ac:dyDescent="0.25">
      <c r="C5" s="15">
        <v>4</v>
      </c>
      <c r="D5" s="13"/>
      <c r="E5" s="14"/>
      <c r="G5" s="110" t="s">
        <v>9</v>
      </c>
      <c r="H5" s="111"/>
      <c r="I5" s="266" t="s">
        <v>134</v>
      </c>
      <c r="J5" s="267"/>
      <c r="K5" s="268"/>
    </row>
    <row r="6" spans="3:11" s="8" customFormat="1" ht="15.75" x14ac:dyDescent="0.25">
      <c r="C6" s="15">
        <v>5</v>
      </c>
      <c r="D6" s="13"/>
      <c r="E6" s="14"/>
      <c r="F6" s="7"/>
      <c r="G6" s="110" t="s">
        <v>10</v>
      </c>
      <c r="H6" s="112"/>
      <c r="I6" s="269">
        <f>COUNT(C2:C46)</f>
        <v>45</v>
      </c>
      <c r="J6" s="270"/>
      <c r="K6" s="271"/>
    </row>
    <row r="7" spans="3:11" s="9" customFormat="1" x14ac:dyDescent="0.25">
      <c r="C7" s="15">
        <v>6</v>
      </c>
      <c r="D7" s="13"/>
      <c r="E7" s="14"/>
      <c r="F7" s="3"/>
    </row>
    <row r="8" spans="3:11" ht="15.75" x14ac:dyDescent="0.25">
      <c r="C8" s="15">
        <v>7</v>
      </c>
      <c r="D8" s="13"/>
      <c r="E8" s="14"/>
      <c r="I8" s="4" t="s">
        <v>3</v>
      </c>
      <c r="J8" s="5" t="s">
        <v>4</v>
      </c>
    </row>
    <row r="9" spans="3:11" ht="15.75" x14ac:dyDescent="0.25">
      <c r="C9" s="15">
        <v>8</v>
      </c>
      <c r="D9" s="13"/>
      <c r="E9" s="14"/>
      <c r="I9" s="6">
        <f>COUNTIF(E2:E46,"ذكر")</f>
        <v>0</v>
      </c>
      <c r="J9" s="6">
        <f>COUNTIF(E2:E46,"أنثى")</f>
        <v>0</v>
      </c>
    </row>
    <row r="10" spans="3:11" x14ac:dyDescent="0.25">
      <c r="C10" s="15">
        <v>9</v>
      </c>
      <c r="D10" s="13"/>
      <c r="E10" s="14"/>
    </row>
    <row r="11" spans="3:11" x14ac:dyDescent="0.25">
      <c r="C11" s="15">
        <v>10</v>
      </c>
      <c r="D11" s="13"/>
      <c r="E11" s="14"/>
    </row>
    <row r="12" spans="3:11" x14ac:dyDescent="0.25">
      <c r="C12" s="15">
        <v>11</v>
      </c>
      <c r="D12" s="13"/>
      <c r="E12" s="14"/>
      <c r="I12" s="10"/>
    </row>
    <row r="13" spans="3:11" x14ac:dyDescent="0.25">
      <c r="C13" s="15">
        <v>12</v>
      </c>
      <c r="D13" s="13"/>
      <c r="E13" s="14"/>
    </row>
    <row r="14" spans="3:11" x14ac:dyDescent="0.25">
      <c r="C14" s="15">
        <v>13</v>
      </c>
      <c r="D14" s="13"/>
      <c r="E14" s="14"/>
    </row>
    <row r="15" spans="3:11" x14ac:dyDescent="0.25">
      <c r="C15" s="15">
        <v>14</v>
      </c>
      <c r="D15" s="13"/>
      <c r="E15" s="14"/>
    </row>
    <row r="16" spans="3:11" x14ac:dyDescent="0.25">
      <c r="C16" s="15">
        <v>15</v>
      </c>
      <c r="D16" s="13"/>
      <c r="E16" s="14"/>
    </row>
    <row r="17" spans="3:5" x14ac:dyDescent="0.25">
      <c r="C17" s="15">
        <v>16</v>
      </c>
      <c r="D17" s="13"/>
      <c r="E17" s="14"/>
    </row>
    <row r="18" spans="3:5" x14ac:dyDescent="0.25">
      <c r="C18" s="15">
        <v>17</v>
      </c>
      <c r="D18" s="13"/>
      <c r="E18" s="14"/>
    </row>
    <row r="19" spans="3:5" x14ac:dyDescent="0.25">
      <c r="C19" s="15">
        <v>18</v>
      </c>
      <c r="D19" s="13"/>
      <c r="E19" s="14"/>
    </row>
    <row r="20" spans="3:5" x14ac:dyDescent="0.25">
      <c r="C20" s="15">
        <v>19</v>
      </c>
      <c r="D20" s="13"/>
      <c r="E20" s="14"/>
    </row>
    <row r="21" spans="3:5" x14ac:dyDescent="0.25">
      <c r="C21" s="15">
        <v>20</v>
      </c>
      <c r="D21" s="13"/>
      <c r="E21" s="14"/>
    </row>
    <row r="22" spans="3:5" x14ac:dyDescent="0.25">
      <c r="C22" s="15">
        <v>21</v>
      </c>
      <c r="D22" s="13"/>
      <c r="E22" s="14"/>
    </row>
    <row r="23" spans="3:5" x14ac:dyDescent="0.25">
      <c r="C23" s="15">
        <v>22</v>
      </c>
      <c r="D23" s="13"/>
      <c r="E23" s="14"/>
    </row>
    <row r="24" spans="3:5" x14ac:dyDescent="0.25">
      <c r="C24" s="15">
        <v>23</v>
      </c>
      <c r="D24" s="13"/>
      <c r="E24" s="14"/>
    </row>
    <row r="25" spans="3:5" x14ac:dyDescent="0.25">
      <c r="C25" s="15">
        <v>24</v>
      </c>
      <c r="D25" s="13"/>
      <c r="E25" s="14"/>
    </row>
    <row r="26" spans="3:5" x14ac:dyDescent="0.25">
      <c r="C26" s="15">
        <v>25</v>
      </c>
      <c r="D26" s="13"/>
      <c r="E26" s="14"/>
    </row>
    <row r="27" spans="3:5" x14ac:dyDescent="0.25">
      <c r="C27" s="15">
        <v>26</v>
      </c>
      <c r="D27" s="13"/>
      <c r="E27" s="14"/>
    </row>
    <row r="28" spans="3:5" x14ac:dyDescent="0.25">
      <c r="C28" s="15">
        <v>27</v>
      </c>
      <c r="D28" s="13"/>
      <c r="E28" s="14"/>
    </row>
    <row r="29" spans="3:5" x14ac:dyDescent="0.25">
      <c r="C29" s="15">
        <v>28</v>
      </c>
      <c r="D29" s="13"/>
      <c r="E29" s="14"/>
    </row>
    <row r="30" spans="3:5" x14ac:dyDescent="0.25">
      <c r="C30" s="15">
        <v>29</v>
      </c>
      <c r="D30" s="13"/>
      <c r="E30" s="14"/>
    </row>
    <row r="31" spans="3:5" x14ac:dyDescent="0.25">
      <c r="C31" s="15">
        <v>30</v>
      </c>
      <c r="D31" s="13"/>
      <c r="E31" s="14"/>
    </row>
    <row r="32" spans="3:5" x14ac:dyDescent="0.25">
      <c r="C32" s="15">
        <v>31</v>
      </c>
      <c r="D32" s="13"/>
      <c r="E32" s="14"/>
    </row>
    <row r="33" spans="3:15" x14ac:dyDescent="0.25">
      <c r="C33" s="15">
        <v>32</v>
      </c>
      <c r="D33" s="13"/>
      <c r="E33" s="14"/>
    </row>
    <row r="34" spans="3:15" x14ac:dyDescent="0.25">
      <c r="C34" s="15">
        <v>33</v>
      </c>
      <c r="D34" s="13"/>
      <c r="E34" s="14"/>
    </row>
    <row r="35" spans="3:15" x14ac:dyDescent="0.25">
      <c r="C35" s="15">
        <v>34</v>
      </c>
      <c r="D35" s="13"/>
      <c r="E35" s="14"/>
    </row>
    <row r="36" spans="3:15" x14ac:dyDescent="0.25">
      <c r="C36" s="15">
        <v>35</v>
      </c>
      <c r="D36" s="13"/>
      <c r="E36" s="14"/>
    </row>
    <row r="37" spans="3:15" x14ac:dyDescent="0.25">
      <c r="C37" s="15">
        <v>36</v>
      </c>
      <c r="D37" s="13"/>
      <c r="E37" s="14"/>
    </row>
    <row r="38" spans="3:15" x14ac:dyDescent="0.25">
      <c r="C38" s="15">
        <v>37</v>
      </c>
      <c r="D38" s="13"/>
      <c r="E38" s="14"/>
      <c r="O38" s="12"/>
    </row>
    <row r="39" spans="3:15" x14ac:dyDescent="0.25">
      <c r="C39" s="15">
        <v>38</v>
      </c>
      <c r="D39" s="13"/>
      <c r="E39" s="14"/>
      <c r="O39" s="12"/>
    </row>
    <row r="40" spans="3:15" x14ac:dyDescent="0.25">
      <c r="C40" s="15">
        <v>39</v>
      </c>
      <c r="D40" s="13"/>
      <c r="E40" s="14"/>
    </row>
    <row r="41" spans="3:15" x14ac:dyDescent="0.25">
      <c r="C41" s="15">
        <v>40</v>
      </c>
      <c r="D41" s="13"/>
      <c r="E41" s="14"/>
    </row>
    <row r="42" spans="3:15" x14ac:dyDescent="0.25">
      <c r="C42" s="15">
        <v>41</v>
      </c>
      <c r="D42" s="13"/>
      <c r="E42" s="14"/>
    </row>
    <row r="43" spans="3:15" x14ac:dyDescent="0.25">
      <c r="C43" s="15">
        <v>42</v>
      </c>
      <c r="D43" s="13"/>
      <c r="E43" s="14"/>
    </row>
    <row r="44" spans="3:15" x14ac:dyDescent="0.25">
      <c r="C44" s="15">
        <v>43</v>
      </c>
      <c r="D44" s="13"/>
      <c r="E44" s="14"/>
    </row>
    <row r="45" spans="3:15" x14ac:dyDescent="0.25">
      <c r="C45" s="15">
        <v>44</v>
      </c>
      <c r="D45" s="13"/>
      <c r="E45" s="14"/>
    </row>
    <row r="46" spans="3:15" x14ac:dyDescent="0.25">
      <c r="C46" s="15">
        <v>45</v>
      </c>
      <c r="D46" s="13"/>
      <c r="E46" s="14"/>
    </row>
  </sheetData>
  <sortState ref="C2:E41">
    <sortCondition ref="D2:D41"/>
  </sortState>
  <mergeCells count="7">
    <mergeCell ref="I5:K5"/>
    <mergeCell ref="I6:K6"/>
    <mergeCell ref="G1:H1"/>
    <mergeCell ref="I1:K1"/>
    <mergeCell ref="I2:K2"/>
    <mergeCell ref="I3:K3"/>
    <mergeCell ref="I4:K4"/>
  </mergeCells>
  <conditionalFormatting sqref="E2:E46">
    <cfRule type="cellIs" dxfId="169" priority="112" stopIfTrue="1" operator="equal">
      <formula>$J$8</formula>
    </cfRule>
  </conditionalFormatting>
  <dataValidations count="1">
    <dataValidation type="list" allowBlank="1" showInputMessage="1" showErrorMessage="1" sqref="E2:E46 WVL983042:WVL983076 WLP983042:WLP983076 WBT983042:WBT983076 VRX983042:VRX983076 VIB983042:VIB983076 UYF983042:UYF983076 UOJ983042:UOJ983076 UEN983042:UEN983076 TUR983042:TUR983076 TKV983042:TKV983076 TAZ983042:TAZ983076 SRD983042:SRD983076 SHH983042:SHH983076 RXL983042:RXL983076 RNP983042:RNP983076 RDT983042:RDT983076 QTX983042:QTX983076 QKB983042:QKB983076 QAF983042:QAF983076 PQJ983042:PQJ983076 PGN983042:PGN983076 OWR983042:OWR983076 OMV983042:OMV983076 OCZ983042:OCZ983076 NTD983042:NTD983076 NJH983042:NJH983076 MZL983042:MZL983076 MPP983042:MPP983076 MFT983042:MFT983076 LVX983042:LVX983076 LMB983042:LMB983076 LCF983042:LCF983076 KSJ983042:KSJ983076 KIN983042:KIN983076 JYR983042:JYR983076 JOV983042:JOV983076 JEZ983042:JEZ983076 IVD983042:IVD983076 ILH983042:ILH983076 IBL983042:IBL983076 HRP983042:HRP983076 HHT983042:HHT983076 GXX983042:GXX983076 GOB983042:GOB983076 GEF983042:GEF983076 FUJ983042:FUJ983076 FKN983042:FKN983076 FAR983042:FAR983076 EQV983042:EQV983076 EGZ983042:EGZ983076 DXD983042:DXD983076 DNH983042:DNH983076 DDL983042:DDL983076 CTP983042:CTP983076 CJT983042:CJT983076 BZX983042:BZX983076 BQB983042:BQB983076 BGF983042:BGF983076 AWJ983042:AWJ983076 AMN983042:AMN983076 ACR983042:ACR983076 SV983042:SV983076 IZ983042:IZ983076 E983042:E983076 WVL917506:WVL917540 WLP917506:WLP917540 WBT917506:WBT917540 VRX917506:VRX917540 VIB917506:VIB917540 UYF917506:UYF917540 UOJ917506:UOJ917540 UEN917506:UEN917540 TUR917506:TUR917540 TKV917506:TKV917540 TAZ917506:TAZ917540 SRD917506:SRD917540 SHH917506:SHH917540 RXL917506:RXL917540 RNP917506:RNP917540 RDT917506:RDT917540 QTX917506:QTX917540 QKB917506:QKB917540 QAF917506:QAF917540 PQJ917506:PQJ917540 PGN917506:PGN917540 OWR917506:OWR917540 OMV917506:OMV917540 OCZ917506:OCZ917540 NTD917506:NTD917540 NJH917506:NJH917540 MZL917506:MZL917540 MPP917506:MPP917540 MFT917506:MFT917540 LVX917506:LVX917540 LMB917506:LMB917540 LCF917506:LCF917540 KSJ917506:KSJ917540 KIN917506:KIN917540 JYR917506:JYR917540 JOV917506:JOV917540 JEZ917506:JEZ917540 IVD917506:IVD917540 ILH917506:ILH917540 IBL917506:IBL917540 HRP917506:HRP917540 HHT917506:HHT917540 GXX917506:GXX917540 GOB917506:GOB917540 GEF917506:GEF917540 FUJ917506:FUJ917540 FKN917506:FKN917540 FAR917506:FAR917540 EQV917506:EQV917540 EGZ917506:EGZ917540 DXD917506:DXD917540 DNH917506:DNH917540 DDL917506:DDL917540 CTP917506:CTP917540 CJT917506:CJT917540 BZX917506:BZX917540 BQB917506:BQB917540 BGF917506:BGF917540 AWJ917506:AWJ917540 AMN917506:AMN917540 ACR917506:ACR917540 SV917506:SV917540 IZ917506:IZ917540 E917506:E917540 WVL851970:WVL852004 WLP851970:WLP852004 WBT851970:WBT852004 VRX851970:VRX852004 VIB851970:VIB852004 UYF851970:UYF852004 UOJ851970:UOJ852004 UEN851970:UEN852004 TUR851970:TUR852004 TKV851970:TKV852004 TAZ851970:TAZ852004 SRD851970:SRD852004 SHH851970:SHH852004 RXL851970:RXL852004 RNP851970:RNP852004 RDT851970:RDT852004 QTX851970:QTX852004 QKB851970:QKB852004 QAF851970:QAF852004 PQJ851970:PQJ852004 PGN851970:PGN852004 OWR851970:OWR852004 OMV851970:OMV852004 OCZ851970:OCZ852004 NTD851970:NTD852004 NJH851970:NJH852004 MZL851970:MZL852004 MPP851970:MPP852004 MFT851970:MFT852004 LVX851970:LVX852004 LMB851970:LMB852004 LCF851970:LCF852004 KSJ851970:KSJ852004 KIN851970:KIN852004 JYR851970:JYR852004 JOV851970:JOV852004 JEZ851970:JEZ852004 IVD851970:IVD852004 ILH851970:ILH852004 IBL851970:IBL852004 HRP851970:HRP852004 HHT851970:HHT852004 GXX851970:GXX852004 GOB851970:GOB852004 GEF851970:GEF852004 FUJ851970:FUJ852004 FKN851970:FKN852004 FAR851970:FAR852004 EQV851970:EQV852004 EGZ851970:EGZ852004 DXD851970:DXD852004 DNH851970:DNH852004 DDL851970:DDL852004 CTP851970:CTP852004 CJT851970:CJT852004 BZX851970:BZX852004 BQB851970:BQB852004 BGF851970:BGF852004 AWJ851970:AWJ852004 AMN851970:AMN852004 ACR851970:ACR852004 SV851970:SV852004 IZ851970:IZ852004 E851970:E852004 WVL786434:WVL786468 WLP786434:WLP786468 WBT786434:WBT786468 VRX786434:VRX786468 VIB786434:VIB786468 UYF786434:UYF786468 UOJ786434:UOJ786468 UEN786434:UEN786468 TUR786434:TUR786468 TKV786434:TKV786468 TAZ786434:TAZ786468 SRD786434:SRD786468 SHH786434:SHH786468 RXL786434:RXL786468 RNP786434:RNP786468 RDT786434:RDT786468 QTX786434:QTX786468 QKB786434:QKB786468 QAF786434:QAF786468 PQJ786434:PQJ786468 PGN786434:PGN786468 OWR786434:OWR786468 OMV786434:OMV786468 OCZ786434:OCZ786468 NTD786434:NTD786468 NJH786434:NJH786468 MZL786434:MZL786468 MPP786434:MPP786468 MFT786434:MFT786468 LVX786434:LVX786468 LMB786434:LMB786468 LCF786434:LCF786468 KSJ786434:KSJ786468 KIN786434:KIN786468 JYR786434:JYR786468 JOV786434:JOV786468 JEZ786434:JEZ786468 IVD786434:IVD786468 ILH786434:ILH786468 IBL786434:IBL786468 HRP786434:HRP786468 HHT786434:HHT786468 GXX786434:GXX786468 GOB786434:GOB786468 GEF786434:GEF786468 FUJ786434:FUJ786468 FKN786434:FKN786468 FAR786434:FAR786468 EQV786434:EQV786468 EGZ786434:EGZ786468 DXD786434:DXD786468 DNH786434:DNH786468 DDL786434:DDL786468 CTP786434:CTP786468 CJT786434:CJT786468 BZX786434:BZX786468 BQB786434:BQB786468 BGF786434:BGF786468 AWJ786434:AWJ786468 AMN786434:AMN786468 ACR786434:ACR786468 SV786434:SV786468 IZ786434:IZ786468 E786434:E786468 WVL720898:WVL720932 WLP720898:WLP720932 WBT720898:WBT720932 VRX720898:VRX720932 VIB720898:VIB720932 UYF720898:UYF720932 UOJ720898:UOJ720932 UEN720898:UEN720932 TUR720898:TUR720932 TKV720898:TKV720932 TAZ720898:TAZ720932 SRD720898:SRD720932 SHH720898:SHH720932 RXL720898:RXL720932 RNP720898:RNP720932 RDT720898:RDT720932 QTX720898:QTX720932 QKB720898:QKB720932 QAF720898:QAF720932 PQJ720898:PQJ720932 PGN720898:PGN720932 OWR720898:OWR720932 OMV720898:OMV720932 OCZ720898:OCZ720932 NTD720898:NTD720932 NJH720898:NJH720932 MZL720898:MZL720932 MPP720898:MPP720932 MFT720898:MFT720932 LVX720898:LVX720932 LMB720898:LMB720932 LCF720898:LCF720932 KSJ720898:KSJ720932 KIN720898:KIN720932 JYR720898:JYR720932 JOV720898:JOV720932 JEZ720898:JEZ720932 IVD720898:IVD720932 ILH720898:ILH720932 IBL720898:IBL720932 HRP720898:HRP720932 HHT720898:HHT720932 GXX720898:GXX720932 GOB720898:GOB720932 GEF720898:GEF720932 FUJ720898:FUJ720932 FKN720898:FKN720932 FAR720898:FAR720932 EQV720898:EQV720932 EGZ720898:EGZ720932 DXD720898:DXD720932 DNH720898:DNH720932 DDL720898:DDL720932 CTP720898:CTP720932 CJT720898:CJT720932 BZX720898:BZX720932 BQB720898:BQB720932 BGF720898:BGF720932 AWJ720898:AWJ720932 AMN720898:AMN720932 ACR720898:ACR720932 SV720898:SV720932 IZ720898:IZ720932 E720898:E720932 WVL655362:WVL655396 WLP655362:WLP655396 WBT655362:WBT655396 VRX655362:VRX655396 VIB655362:VIB655396 UYF655362:UYF655396 UOJ655362:UOJ655396 UEN655362:UEN655396 TUR655362:TUR655396 TKV655362:TKV655396 TAZ655362:TAZ655396 SRD655362:SRD655396 SHH655362:SHH655396 RXL655362:RXL655396 RNP655362:RNP655396 RDT655362:RDT655396 QTX655362:QTX655396 QKB655362:QKB655396 QAF655362:QAF655396 PQJ655362:PQJ655396 PGN655362:PGN655396 OWR655362:OWR655396 OMV655362:OMV655396 OCZ655362:OCZ655396 NTD655362:NTD655396 NJH655362:NJH655396 MZL655362:MZL655396 MPP655362:MPP655396 MFT655362:MFT655396 LVX655362:LVX655396 LMB655362:LMB655396 LCF655362:LCF655396 KSJ655362:KSJ655396 KIN655362:KIN655396 JYR655362:JYR655396 JOV655362:JOV655396 JEZ655362:JEZ655396 IVD655362:IVD655396 ILH655362:ILH655396 IBL655362:IBL655396 HRP655362:HRP655396 HHT655362:HHT655396 GXX655362:GXX655396 GOB655362:GOB655396 GEF655362:GEF655396 FUJ655362:FUJ655396 FKN655362:FKN655396 FAR655362:FAR655396 EQV655362:EQV655396 EGZ655362:EGZ655396 DXD655362:DXD655396 DNH655362:DNH655396 DDL655362:DDL655396 CTP655362:CTP655396 CJT655362:CJT655396 BZX655362:BZX655396 BQB655362:BQB655396 BGF655362:BGF655396 AWJ655362:AWJ655396 AMN655362:AMN655396 ACR655362:ACR655396 SV655362:SV655396 IZ655362:IZ655396 E655362:E655396 WVL589826:WVL589860 WLP589826:WLP589860 WBT589826:WBT589860 VRX589826:VRX589860 VIB589826:VIB589860 UYF589826:UYF589860 UOJ589826:UOJ589860 UEN589826:UEN589860 TUR589826:TUR589860 TKV589826:TKV589860 TAZ589826:TAZ589860 SRD589826:SRD589860 SHH589826:SHH589860 RXL589826:RXL589860 RNP589826:RNP589860 RDT589826:RDT589860 QTX589826:QTX589860 QKB589826:QKB589860 QAF589826:QAF589860 PQJ589826:PQJ589860 PGN589826:PGN589860 OWR589826:OWR589860 OMV589826:OMV589860 OCZ589826:OCZ589860 NTD589826:NTD589860 NJH589826:NJH589860 MZL589826:MZL589860 MPP589826:MPP589860 MFT589826:MFT589860 LVX589826:LVX589860 LMB589826:LMB589860 LCF589826:LCF589860 KSJ589826:KSJ589860 KIN589826:KIN589860 JYR589826:JYR589860 JOV589826:JOV589860 JEZ589826:JEZ589860 IVD589826:IVD589860 ILH589826:ILH589860 IBL589826:IBL589860 HRP589826:HRP589860 HHT589826:HHT589860 GXX589826:GXX589860 GOB589826:GOB589860 GEF589826:GEF589860 FUJ589826:FUJ589860 FKN589826:FKN589860 FAR589826:FAR589860 EQV589826:EQV589860 EGZ589826:EGZ589860 DXD589826:DXD589860 DNH589826:DNH589860 DDL589826:DDL589860 CTP589826:CTP589860 CJT589826:CJT589860 BZX589826:BZX589860 BQB589826:BQB589860 BGF589826:BGF589860 AWJ589826:AWJ589860 AMN589826:AMN589860 ACR589826:ACR589860 SV589826:SV589860 IZ589826:IZ589860 E589826:E589860 WVL524290:WVL524324 WLP524290:WLP524324 WBT524290:WBT524324 VRX524290:VRX524324 VIB524290:VIB524324 UYF524290:UYF524324 UOJ524290:UOJ524324 UEN524290:UEN524324 TUR524290:TUR524324 TKV524290:TKV524324 TAZ524290:TAZ524324 SRD524290:SRD524324 SHH524290:SHH524324 RXL524290:RXL524324 RNP524290:RNP524324 RDT524290:RDT524324 QTX524290:QTX524324 QKB524290:QKB524324 QAF524290:QAF524324 PQJ524290:PQJ524324 PGN524290:PGN524324 OWR524290:OWR524324 OMV524290:OMV524324 OCZ524290:OCZ524324 NTD524290:NTD524324 NJH524290:NJH524324 MZL524290:MZL524324 MPP524290:MPP524324 MFT524290:MFT524324 LVX524290:LVX524324 LMB524290:LMB524324 LCF524290:LCF524324 KSJ524290:KSJ524324 KIN524290:KIN524324 JYR524290:JYR524324 JOV524290:JOV524324 JEZ524290:JEZ524324 IVD524290:IVD524324 ILH524290:ILH524324 IBL524290:IBL524324 HRP524290:HRP524324 HHT524290:HHT524324 GXX524290:GXX524324 GOB524290:GOB524324 GEF524290:GEF524324 FUJ524290:FUJ524324 FKN524290:FKN524324 FAR524290:FAR524324 EQV524290:EQV524324 EGZ524290:EGZ524324 DXD524290:DXD524324 DNH524290:DNH524324 DDL524290:DDL524324 CTP524290:CTP524324 CJT524290:CJT524324 BZX524290:BZX524324 BQB524290:BQB524324 BGF524290:BGF524324 AWJ524290:AWJ524324 AMN524290:AMN524324 ACR524290:ACR524324 SV524290:SV524324 IZ524290:IZ524324 E524290:E524324 WVL458754:WVL458788 WLP458754:WLP458788 WBT458754:WBT458788 VRX458754:VRX458788 VIB458754:VIB458788 UYF458754:UYF458788 UOJ458754:UOJ458788 UEN458754:UEN458788 TUR458754:TUR458788 TKV458754:TKV458788 TAZ458754:TAZ458788 SRD458754:SRD458788 SHH458754:SHH458788 RXL458754:RXL458788 RNP458754:RNP458788 RDT458754:RDT458788 QTX458754:QTX458788 QKB458754:QKB458788 QAF458754:QAF458788 PQJ458754:PQJ458788 PGN458754:PGN458788 OWR458754:OWR458788 OMV458754:OMV458788 OCZ458754:OCZ458788 NTD458754:NTD458788 NJH458754:NJH458788 MZL458754:MZL458788 MPP458754:MPP458788 MFT458754:MFT458788 LVX458754:LVX458788 LMB458754:LMB458788 LCF458754:LCF458788 KSJ458754:KSJ458788 KIN458754:KIN458788 JYR458754:JYR458788 JOV458754:JOV458788 JEZ458754:JEZ458788 IVD458754:IVD458788 ILH458754:ILH458788 IBL458754:IBL458788 HRP458754:HRP458788 HHT458754:HHT458788 GXX458754:GXX458788 GOB458754:GOB458788 GEF458754:GEF458788 FUJ458754:FUJ458788 FKN458754:FKN458788 FAR458754:FAR458788 EQV458754:EQV458788 EGZ458754:EGZ458788 DXD458754:DXD458788 DNH458754:DNH458788 DDL458754:DDL458788 CTP458754:CTP458788 CJT458754:CJT458788 BZX458754:BZX458788 BQB458754:BQB458788 BGF458754:BGF458788 AWJ458754:AWJ458788 AMN458754:AMN458788 ACR458754:ACR458788 SV458754:SV458788 IZ458754:IZ458788 E458754:E458788 WVL393218:WVL393252 WLP393218:WLP393252 WBT393218:WBT393252 VRX393218:VRX393252 VIB393218:VIB393252 UYF393218:UYF393252 UOJ393218:UOJ393252 UEN393218:UEN393252 TUR393218:TUR393252 TKV393218:TKV393252 TAZ393218:TAZ393252 SRD393218:SRD393252 SHH393218:SHH393252 RXL393218:RXL393252 RNP393218:RNP393252 RDT393218:RDT393252 QTX393218:QTX393252 QKB393218:QKB393252 QAF393218:QAF393252 PQJ393218:PQJ393252 PGN393218:PGN393252 OWR393218:OWR393252 OMV393218:OMV393252 OCZ393218:OCZ393252 NTD393218:NTD393252 NJH393218:NJH393252 MZL393218:MZL393252 MPP393218:MPP393252 MFT393218:MFT393252 LVX393218:LVX393252 LMB393218:LMB393252 LCF393218:LCF393252 KSJ393218:KSJ393252 KIN393218:KIN393252 JYR393218:JYR393252 JOV393218:JOV393252 JEZ393218:JEZ393252 IVD393218:IVD393252 ILH393218:ILH393252 IBL393218:IBL393252 HRP393218:HRP393252 HHT393218:HHT393252 GXX393218:GXX393252 GOB393218:GOB393252 GEF393218:GEF393252 FUJ393218:FUJ393252 FKN393218:FKN393252 FAR393218:FAR393252 EQV393218:EQV393252 EGZ393218:EGZ393252 DXD393218:DXD393252 DNH393218:DNH393252 DDL393218:DDL393252 CTP393218:CTP393252 CJT393218:CJT393252 BZX393218:BZX393252 BQB393218:BQB393252 BGF393218:BGF393252 AWJ393218:AWJ393252 AMN393218:AMN393252 ACR393218:ACR393252 SV393218:SV393252 IZ393218:IZ393252 E393218:E393252 WVL327682:WVL327716 WLP327682:WLP327716 WBT327682:WBT327716 VRX327682:VRX327716 VIB327682:VIB327716 UYF327682:UYF327716 UOJ327682:UOJ327716 UEN327682:UEN327716 TUR327682:TUR327716 TKV327682:TKV327716 TAZ327682:TAZ327716 SRD327682:SRD327716 SHH327682:SHH327716 RXL327682:RXL327716 RNP327682:RNP327716 RDT327682:RDT327716 QTX327682:QTX327716 QKB327682:QKB327716 QAF327682:QAF327716 PQJ327682:PQJ327716 PGN327682:PGN327716 OWR327682:OWR327716 OMV327682:OMV327716 OCZ327682:OCZ327716 NTD327682:NTD327716 NJH327682:NJH327716 MZL327682:MZL327716 MPP327682:MPP327716 MFT327682:MFT327716 LVX327682:LVX327716 LMB327682:LMB327716 LCF327682:LCF327716 KSJ327682:KSJ327716 KIN327682:KIN327716 JYR327682:JYR327716 JOV327682:JOV327716 JEZ327682:JEZ327716 IVD327682:IVD327716 ILH327682:ILH327716 IBL327682:IBL327716 HRP327682:HRP327716 HHT327682:HHT327716 GXX327682:GXX327716 GOB327682:GOB327716 GEF327682:GEF327716 FUJ327682:FUJ327716 FKN327682:FKN327716 FAR327682:FAR327716 EQV327682:EQV327716 EGZ327682:EGZ327716 DXD327682:DXD327716 DNH327682:DNH327716 DDL327682:DDL327716 CTP327682:CTP327716 CJT327682:CJT327716 BZX327682:BZX327716 BQB327682:BQB327716 BGF327682:BGF327716 AWJ327682:AWJ327716 AMN327682:AMN327716 ACR327682:ACR327716 SV327682:SV327716 IZ327682:IZ327716 E327682:E327716 WVL262146:WVL262180 WLP262146:WLP262180 WBT262146:WBT262180 VRX262146:VRX262180 VIB262146:VIB262180 UYF262146:UYF262180 UOJ262146:UOJ262180 UEN262146:UEN262180 TUR262146:TUR262180 TKV262146:TKV262180 TAZ262146:TAZ262180 SRD262146:SRD262180 SHH262146:SHH262180 RXL262146:RXL262180 RNP262146:RNP262180 RDT262146:RDT262180 QTX262146:QTX262180 QKB262146:QKB262180 QAF262146:QAF262180 PQJ262146:PQJ262180 PGN262146:PGN262180 OWR262146:OWR262180 OMV262146:OMV262180 OCZ262146:OCZ262180 NTD262146:NTD262180 NJH262146:NJH262180 MZL262146:MZL262180 MPP262146:MPP262180 MFT262146:MFT262180 LVX262146:LVX262180 LMB262146:LMB262180 LCF262146:LCF262180 KSJ262146:KSJ262180 KIN262146:KIN262180 JYR262146:JYR262180 JOV262146:JOV262180 JEZ262146:JEZ262180 IVD262146:IVD262180 ILH262146:ILH262180 IBL262146:IBL262180 HRP262146:HRP262180 HHT262146:HHT262180 GXX262146:GXX262180 GOB262146:GOB262180 GEF262146:GEF262180 FUJ262146:FUJ262180 FKN262146:FKN262180 FAR262146:FAR262180 EQV262146:EQV262180 EGZ262146:EGZ262180 DXD262146:DXD262180 DNH262146:DNH262180 DDL262146:DDL262180 CTP262146:CTP262180 CJT262146:CJT262180 BZX262146:BZX262180 BQB262146:BQB262180 BGF262146:BGF262180 AWJ262146:AWJ262180 AMN262146:AMN262180 ACR262146:ACR262180 SV262146:SV262180 IZ262146:IZ262180 E262146:E262180 WVL196610:WVL196644 WLP196610:WLP196644 WBT196610:WBT196644 VRX196610:VRX196644 VIB196610:VIB196644 UYF196610:UYF196644 UOJ196610:UOJ196644 UEN196610:UEN196644 TUR196610:TUR196644 TKV196610:TKV196644 TAZ196610:TAZ196644 SRD196610:SRD196644 SHH196610:SHH196644 RXL196610:RXL196644 RNP196610:RNP196644 RDT196610:RDT196644 QTX196610:QTX196644 QKB196610:QKB196644 QAF196610:QAF196644 PQJ196610:PQJ196644 PGN196610:PGN196644 OWR196610:OWR196644 OMV196610:OMV196644 OCZ196610:OCZ196644 NTD196610:NTD196644 NJH196610:NJH196644 MZL196610:MZL196644 MPP196610:MPP196644 MFT196610:MFT196644 LVX196610:LVX196644 LMB196610:LMB196644 LCF196610:LCF196644 KSJ196610:KSJ196644 KIN196610:KIN196644 JYR196610:JYR196644 JOV196610:JOV196644 JEZ196610:JEZ196644 IVD196610:IVD196644 ILH196610:ILH196644 IBL196610:IBL196644 HRP196610:HRP196644 HHT196610:HHT196644 GXX196610:GXX196644 GOB196610:GOB196644 GEF196610:GEF196644 FUJ196610:FUJ196644 FKN196610:FKN196644 FAR196610:FAR196644 EQV196610:EQV196644 EGZ196610:EGZ196644 DXD196610:DXD196644 DNH196610:DNH196644 DDL196610:DDL196644 CTP196610:CTP196644 CJT196610:CJT196644 BZX196610:BZX196644 BQB196610:BQB196644 BGF196610:BGF196644 AWJ196610:AWJ196644 AMN196610:AMN196644 ACR196610:ACR196644 SV196610:SV196644 IZ196610:IZ196644 E196610:E196644 WVL131074:WVL131108 WLP131074:WLP131108 WBT131074:WBT131108 VRX131074:VRX131108 VIB131074:VIB131108 UYF131074:UYF131108 UOJ131074:UOJ131108 UEN131074:UEN131108 TUR131074:TUR131108 TKV131074:TKV131108 TAZ131074:TAZ131108 SRD131074:SRD131108 SHH131074:SHH131108 RXL131074:RXL131108 RNP131074:RNP131108 RDT131074:RDT131108 QTX131074:QTX131108 QKB131074:QKB131108 QAF131074:QAF131108 PQJ131074:PQJ131108 PGN131074:PGN131108 OWR131074:OWR131108 OMV131074:OMV131108 OCZ131074:OCZ131108 NTD131074:NTD131108 NJH131074:NJH131108 MZL131074:MZL131108 MPP131074:MPP131108 MFT131074:MFT131108 LVX131074:LVX131108 LMB131074:LMB131108 LCF131074:LCF131108 KSJ131074:KSJ131108 KIN131074:KIN131108 JYR131074:JYR131108 JOV131074:JOV131108 JEZ131074:JEZ131108 IVD131074:IVD131108 ILH131074:ILH131108 IBL131074:IBL131108 HRP131074:HRP131108 HHT131074:HHT131108 GXX131074:GXX131108 GOB131074:GOB131108 GEF131074:GEF131108 FUJ131074:FUJ131108 FKN131074:FKN131108 FAR131074:FAR131108 EQV131074:EQV131108 EGZ131074:EGZ131108 DXD131074:DXD131108 DNH131074:DNH131108 DDL131074:DDL131108 CTP131074:CTP131108 CJT131074:CJT131108 BZX131074:BZX131108 BQB131074:BQB131108 BGF131074:BGF131108 AWJ131074:AWJ131108 AMN131074:AMN131108 ACR131074:ACR131108 SV131074:SV131108 IZ131074:IZ131108 E131074:E131108 WVL65538:WVL65572 WLP65538:WLP65572 WBT65538:WBT65572 VRX65538:VRX65572 VIB65538:VIB65572 UYF65538:UYF65572 UOJ65538:UOJ65572 UEN65538:UEN65572 TUR65538:TUR65572 TKV65538:TKV65572 TAZ65538:TAZ65572 SRD65538:SRD65572 SHH65538:SHH65572 RXL65538:RXL65572 RNP65538:RNP65572 RDT65538:RDT65572 QTX65538:QTX65572 QKB65538:QKB65572 QAF65538:QAF65572 PQJ65538:PQJ65572 PGN65538:PGN65572 OWR65538:OWR65572 OMV65538:OMV65572 OCZ65538:OCZ65572 NTD65538:NTD65572 NJH65538:NJH65572 MZL65538:MZL65572 MPP65538:MPP65572 MFT65538:MFT65572 LVX65538:LVX65572 LMB65538:LMB65572 LCF65538:LCF65572 KSJ65538:KSJ65572 KIN65538:KIN65572 JYR65538:JYR65572 JOV65538:JOV65572 JEZ65538:JEZ65572 IVD65538:IVD65572 ILH65538:ILH65572 IBL65538:IBL65572 HRP65538:HRP65572 HHT65538:HHT65572 GXX65538:GXX65572 GOB65538:GOB65572 GEF65538:GEF65572 FUJ65538:FUJ65572 FKN65538:FKN65572 FAR65538:FAR65572 EQV65538:EQV65572 EGZ65538:EGZ65572 DXD65538:DXD65572 DNH65538:DNH65572 DDL65538:DDL65572 CTP65538:CTP65572 CJT65538:CJT65572 BZX65538:BZX65572 BQB65538:BQB65572 BGF65538:BGF65572 AWJ65538:AWJ65572 AMN65538:AMN65572 ACR65538:ACR65572 SV65538:SV65572 IZ65538:IZ65572 E65538:E65572 WVL2:WVL36 WLP2:WLP36 WBT2:WBT36 VRX2:VRX36 VIB2:VIB36 UYF2:UYF36 UOJ2:UOJ36 UEN2:UEN36 TUR2:TUR36 TKV2:TKV36 TAZ2:TAZ36 SRD2:SRD36 SHH2:SHH36 RXL2:RXL36 RNP2:RNP36 RDT2:RDT36 QTX2:QTX36 QKB2:QKB36 QAF2:QAF36 PQJ2:PQJ36 PGN2:PGN36 OWR2:OWR36 OMV2:OMV36 OCZ2:OCZ36 NTD2:NTD36 NJH2:NJH36 MZL2:MZL36 MPP2:MPP36 MFT2:MFT36 LVX2:LVX36 LMB2:LMB36 LCF2:LCF36 KSJ2:KSJ36 KIN2:KIN36 JYR2:JYR36 JOV2:JOV36 JEZ2:JEZ36 IVD2:IVD36 ILH2:ILH36 IBL2:IBL36 HRP2:HRP36 HHT2:HHT36 GXX2:GXX36 GOB2:GOB36 GEF2:GEF36 FUJ2:FUJ36 FKN2:FKN36 FAR2:FAR36 EQV2:EQV36 EGZ2:EGZ36 DXD2:DXD36 DNH2:DNH36 DDL2:DDL36 CTP2:CTP36 CJT2:CJT36 BZX2:BZX36 BQB2:BQB36 BGF2:BGF36 AWJ2:AWJ36 AMN2:AMN36 ACR2:ACR36 SV2:SV36 IZ2:IZ36">
      <formula1>$I$8:$J$8</formula1>
    </dataValidation>
  </dataValidations>
  <pageMargins left="0.7" right="0.7" top="0.75" bottom="0.75" header="0.3" footer="0.3"/>
  <pageSetup paperSize="9" scale="8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69"/>
  <sheetViews>
    <sheetView rightToLeft="1" showWhiteSpace="0" zoomScaleNormal="100" zoomScaleSheetLayoutView="100" workbookViewId="0">
      <selection activeCell="T5" sqref="T5:T7"/>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6.5703125" style="16" bestFit="1" customWidth="1"/>
    <col min="6" max="6" width="5.7109375" style="16" customWidth="1"/>
    <col min="7" max="7" width="6.5703125" style="16" bestFit="1" customWidth="1"/>
    <col min="8" max="8" width="5.7109375" style="16" customWidth="1"/>
    <col min="9" max="9" width="5.42578125" style="16" customWidth="1"/>
    <col min="10" max="10" width="5.28515625" style="16" customWidth="1"/>
    <col min="11" max="11" width="6.5703125" style="16" bestFit="1" customWidth="1"/>
    <col min="12" max="12" width="5.28515625" style="16" customWidth="1"/>
    <col min="13" max="13" width="6.5703125" style="16" bestFit="1" customWidth="1"/>
    <col min="14" max="14" width="7" style="16" bestFit="1" customWidth="1"/>
    <col min="15" max="15" width="5.42578125" style="16" bestFit="1" customWidth="1"/>
    <col min="16" max="16" width="5.5703125" style="16" customWidth="1"/>
    <col min="17" max="19" width="5.28515625" style="16" customWidth="1"/>
    <col min="20" max="20" width="6.85546875" style="16" customWidth="1"/>
    <col min="21" max="23" width="5.42578125" style="16" bestFit="1" customWidth="1"/>
    <col min="24" max="24" width="6.42578125" style="16" customWidth="1"/>
    <col min="25" max="25" width="5.42578125" style="16" customWidth="1"/>
    <col min="26" max="26" width="5.28515625" style="16" customWidth="1"/>
    <col min="27" max="27" width="5.140625" style="16" customWidth="1"/>
    <col min="28" max="28" width="5.7109375" style="16" customWidth="1"/>
    <col min="29" max="29" width="5.28515625" style="16" customWidth="1"/>
    <col min="30" max="30" width="5.5703125" style="16" customWidth="1"/>
    <col min="31" max="31" width="5.140625" style="16" customWidth="1"/>
    <col min="32" max="32" width="4.2851562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0" s="17" customFormat="1" ht="12" x14ac:dyDescent="0.2">
      <c r="A1" s="294" t="s">
        <v>6</v>
      </c>
      <c r="B1" s="295"/>
      <c r="C1" s="291" t="str">
        <f>IF(المدخلات!I2&lt;&gt;"",المدخلات!I2,"")</f>
        <v/>
      </c>
      <c r="D1" s="292"/>
      <c r="E1" s="292"/>
      <c r="F1" s="293"/>
      <c r="G1" s="68"/>
      <c r="H1" s="294" t="s">
        <v>7</v>
      </c>
      <c r="I1" s="295"/>
      <c r="J1" s="291" t="str">
        <f>IF(المدخلات!I3&lt;&gt;"",المدخلات!I3,"")</f>
        <v/>
      </c>
      <c r="K1" s="292"/>
      <c r="L1" s="292"/>
      <c r="M1" s="293"/>
      <c r="N1" s="68"/>
      <c r="O1" s="294" t="s">
        <v>8</v>
      </c>
      <c r="P1" s="295"/>
      <c r="Q1" s="296" t="str">
        <f>IF(المدخلات!I4&lt;&gt;"",المدخلات!I4,"")</f>
        <v/>
      </c>
      <c r="R1" s="296"/>
      <c r="S1" s="296"/>
      <c r="T1" s="68"/>
      <c r="U1" s="294" t="s">
        <v>9</v>
      </c>
      <c r="V1" s="295"/>
      <c r="W1" s="291" t="str">
        <f>IF(المدخلات!I5&lt;&gt;"",المدخلات!I5,"")</f>
        <v>2019-2018</v>
      </c>
      <c r="X1" s="292"/>
      <c r="Y1" s="292"/>
      <c r="Z1" s="68"/>
      <c r="AA1" s="68"/>
      <c r="AB1" s="68"/>
    </row>
    <row r="2" spans="1:30" s="72" customFormat="1" ht="8.25" customHeight="1" x14ac:dyDescent="0.2">
      <c r="A2" s="69"/>
      <c r="B2" s="47"/>
      <c r="C2" s="47"/>
      <c r="D2" s="70"/>
      <c r="E2" s="70"/>
      <c r="F2" s="70"/>
      <c r="G2" s="70"/>
      <c r="H2" s="47"/>
      <c r="I2" s="70"/>
      <c r="J2" s="70"/>
      <c r="K2" s="70"/>
      <c r="L2" s="70"/>
      <c r="M2" s="70"/>
      <c r="N2" s="70"/>
      <c r="O2" s="47"/>
      <c r="P2" s="69"/>
      <c r="Q2" s="47"/>
      <c r="R2" s="47"/>
      <c r="S2" s="70"/>
      <c r="T2" s="70"/>
      <c r="U2" s="70"/>
      <c r="V2" s="47"/>
      <c r="W2" s="69"/>
      <c r="X2" s="47"/>
      <c r="Y2" s="70"/>
      <c r="Z2" s="70"/>
      <c r="AA2" s="71"/>
      <c r="AB2" s="70"/>
      <c r="AC2" s="70"/>
    </row>
    <row r="3" spans="1:30" s="17" customFormat="1" ht="12" x14ac:dyDescent="0.2">
      <c r="B3" s="67"/>
      <c r="C3" s="67"/>
      <c r="D3" s="297" t="s">
        <v>16</v>
      </c>
      <c r="E3" s="297"/>
      <c r="F3" s="297"/>
      <c r="G3" s="297"/>
      <c r="H3" s="297"/>
      <c r="I3" s="297"/>
      <c r="J3" s="297"/>
      <c r="K3" s="298" t="s">
        <v>62</v>
      </c>
      <c r="L3" s="298"/>
      <c r="M3" s="298"/>
      <c r="N3" s="298"/>
      <c r="O3" s="298"/>
      <c r="P3" s="298"/>
      <c r="Q3" s="299" t="s">
        <v>18</v>
      </c>
      <c r="R3" s="300"/>
      <c r="S3" s="300"/>
      <c r="T3" s="300"/>
      <c r="U3" s="300"/>
      <c r="V3" s="300"/>
      <c r="W3" s="301"/>
      <c r="X3" s="286" t="s">
        <v>19</v>
      </c>
      <c r="Y3" s="286"/>
      <c r="Z3" s="286"/>
      <c r="AA3" s="286"/>
    </row>
    <row r="4" spans="1:30" s="106" customFormat="1" ht="37.5" customHeight="1" x14ac:dyDescent="0.25">
      <c r="A4" s="94" t="s">
        <v>0</v>
      </c>
      <c r="B4" s="95" t="s">
        <v>99</v>
      </c>
      <c r="C4" s="94" t="s">
        <v>20</v>
      </c>
      <c r="D4" s="96" t="s">
        <v>21</v>
      </c>
      <c r="E4" s="97" t="s">
        <v>22</v>
      </c>
      <c r="F4" s="97" t="s">
        <v>114</v>
      </c>
      <c r="G4" s="97" t="s">
        <v>23</v>
      </c>
      <c r="H4" s="98" t="s">
        <v>24</v>
      </c>
      <c r="I4" s="98" t="s">
        <v>25</v>
      </c>
      <c r="J4" s="99" t="s">
        <v>26</v>
      </c>
      <c r="K4" s="100" t="s">
        <v>27</v>
      </c>
      <c r="L4" s="101" t="s">
        <v>28</v>
      </c>
      <c r="M4" s="101" t="s">
        <v>29</v>
      </c>
      <c r="N4" s="98" t="s">
        <v>24</v>
      </c>
      <c r="O4" s="98" t="s">
        <v>25</v>
      </c>
      <c r="P4" s="99" t="s">
        <v>26</v>
      </c>
      <c r="Q4" s="102" t="s">
        <v>30</v>
      </c>
      <c r="R4" s="103" t="s">
        <v>31</v>
      </c>
      <c r="S4" s="103" t="s">
        <v>32</v>
      </c>
      <c r="T4" s="103" t="s">
        <v>33</v>
      </c>
      <c r="U4" s="98" t="s">
        <v>24</v>
      </c>
      <c r="V4" s="98" t="s">
        <v>25</v>
      </c>
      <c r="W4" s="104" t="s">
        <v>26</v>
      </c>
      <c r="X4" s="98" t="s">
        <v>34</v>
      </c>
      <c r="Y4" s="98" t="s">
        <v>35</v>
      </c>
      <c r="Z4" s="98" t="s">
        <v>36</v>
      </c>
      <c r="AA4" s="105" t="s">
        <v>37</v>
      </c>
    </row>
    <row r="5" spans="1:30" s="74" customFormat="1" x14ac:dyDescent="0.2">
      <c r="A5" s="75">
        <f>IF(المدخلات!C2&lt;&gt;0,المدخلات!C2,"")</f>
        <v>1</v>
      </c>
      <c r="B5" s="24" t="str">
        <f>IF(المدخلات!D2&lt;&gt;"",المدخلات!D2,"")</f>
        <v/>
      </c>
      <c r="C5" s="25" t="str">
        <f>IF(المدخلات!E2&lt;&gt;"",المدخلات!E2,"")</f>
        <v/>
      </c>
      <c r="D5" s="26"/>
      <c r="E5" s="26"/>
      <c r="F5" s="26"/>
      <c r="G5" s="26"/>
      <c r="H5" s="27">
        <f>IF(A5&lt;&gt;"",SUM(D5:G5),"")</f>
        <v>0</v>
      </c>
      <c r="I5" s="28">
        <f>IF(A5&lt;&gt;"",(D5+E5+F5+G5)/4,"")</f>
        <v>0</v>
      </c>
      <c r="J5" s="29">
        <f>IF(A5&lt;&gt;"",RANK(I5,I$5:I$49,0),"")</f>
        <v>1</v>
      </c>
      <c r="K5" s="26"/>
      <c r="L5" s="26"/>
      <c r="M5" s="26"/>
      <c r="N5" s="27">
        <f>IF(A5&lt;&gt;"",SUM(K5:M5),"")</f>
        <v>0</v>
      </c>
      <c r="O5" s="28">
        <f>IF(A5&lt;&gt;"",(K5+L5+M5)/3,"")</f>
        <v>0</v>
      </c>
      <c r="P5" s="29">
        <f>IF(A5&lt;&gt;"",RANK(O5,O$5:O$49,0),"")</f>
        <v>1</v>
      </c>
      <c r="Q5" s="26"/>
      <c r="R5" s="26"/>
      <c r="S5" s="26"/>
      <c r="T5" s="26"/>
      <c r="U5" s="27">
        <f t="shared" ref="U5:U44" si="0">IF(A5&lt;&gt;"",IF(T5&lt;&gt;7.77,SUM(Q5:T5),SUM(Q5:S5)),"")</f>
        <v>0</v>
      </c>
      <c r="V5" s="28">
        <f>IF(A5&lt;&gt;"",IF(T5=7.77,U5/3,U5/4),"")</f>
        <v>0</v>
      </c>
      <c r="W5" s="30">
        <f>IF(A5&lt;&gt;"",RANK(V5,V$5:V$49,0),"")</f>
        <v>1</v>
      </c>
      <c r="X5" s="31">
        <f>IF(A5&lt;&gt;"",I5*2+O5*2+V5,"")</f>
        <v>0</v>
      </c>
      <c r="Y5" s="31">
        <f>IF(A5&lt;&gt;"",(I5*2+O5*2+V5)/5,"")</f>
        <v>0</v>
      </c>
      <c r="Z5" s="32">
        <f>IF(A5&lt;&gt;"",RANK(Y5,Y$5:Y$49,0),"")</f>
        <v>1</v>
      </c>
      <c r="AA5" s="33" t="str">
        <f t="shared" ref="AA5:AA44" si="1">IF(A5&lt;&gt;"",IF(Y5&gt;=16,"شكر",IF(Y5&gt;=15,"شرف",IF(Y5&gt;=14,"تشجيع",IF(Y5&gt;=13,"رضا","")))),"")</f>
        <v/>
      </c>
    </row>
    <row r="6" spans="1:30" s="74" customFormat="1" x14ac:dyDescent="0.2">
      <c r="A6" s="75">
        <f>IF(المدخلات!C3&lt;&gt;0,المدخلات!C3,"")</f>
        <v>2</v>
      </c>
      <c r="B6" s="24" t="str">
        <f>IF(المدخلات!D3&lt;&gt;"",المدخلات!D3,"")</f>
        <v/>
      </c>
      <c r="C6" s="25" t="str">
        <f>IF(المدخلات!E3&lt;&gt;"",المدخلات!E3,"")</f>
        <v/>
      </c>
      <c r="D6" s="26"/>
      <c r="E6" s="26"/>
      <c r="F6" s="26"/>
      <c r="G6" s="26"/>
      <c r="H6" s="27">
        <f t="shared" ref="H6:H39" si="2">IF(A6&lt;&gt;"",SUM(D6:G6),"")</f>
        <v>0</v>
      </c>
      <c r="I6" s="28">
        <f t="shared" ref="I6:I39" si="3">IF(A6&lt;&gt;"",(D6+E6+F6+G6)/4,"")</f>
        <v>0</v>
      </c>
      <c r="J6" s="29">
        <f t="shared" ref="J6:J49" si="4">IF(A6&lt;&gt;"",RANK(I6,I$5:I$49,0),"")</f>
        <v>1</v>
      </c>
      <c r="K6" s="26"/>
      <c r="L6" s="26"/>
      <c r="M6" s="26"/>
      <c r="N6" s="27">
        <f t="shared" ref="N6:N39" si="5">IF(A6&lt;&gt;"",SUM(K6:M6),"")</f>
        <v>0</v>
      </c>
      <c r="O6" s="28">
        <f t="shared" ref="O6:O39" si="6">IF(A6&lt;&gt;"",(K6+L6+M6)/3,"")</f>
        <v>0</v>
      </c>
      <c r="P6" s="29">
        <f t="shared" ref="P6:P49" si="7">IF(A6&lt;&gt;"",RANK(O6,O$5:O$49,0),"")</f>
        <v>1</v>
      </c>
      <c r="Q6" s="26"/>
      <c r="R6" s="26"/>
      <c r="S6" s="26"/>
      <c r="T6" s="26"/>
      <c r="U6" s="27">
        <f t="shared" si="0"/>
        <v>0</v>
      </c>
      <c r="V6" s="28">
        <f t="shared" ref="V6:V44" si="8">IF(A6&lt;&gt;"",IF(T6=7.77,U6/3,U6/4),"")</f>
        <v>0</v>
      </c>
      <c r="W6" s="30">
        <f t="shared" ref="W6:W49" si="9">IF(A6&lt;&gt;"",RANK(V6,V$5:V$49,0),"")</f>
        <v>1</v>
      </c>
      <c r="X6" s="31">
        <f t="shared" ref="X6:X44" si="10">IF(A6&lt;&gt;"",I6*2+O6*2+V6,"")</f>
        <v>0</v>
      </c>
      <c r="Y6" s="31">
        <f t="shared" ref="Y6:Y44" si="11">IF(A6&lt;&gt;"",(I6*2+O6*2+V6)/5,"")</f>
        <v>0</v>
      </c>
      <c r="Z6" s="32">
        <f t="shared" ref="Z6:Z49" si="12">IF(A6&lt;&gt;"",RANK(Y6,Y$5:Y$49,0),"")</f>
        <v>1</v>
      </c>
      <c r="AA6" s="33" t="str">
        <f t="shared" si="1"/>
        <v/>
      </c>
    </row>
    <row r="7" spans="1:30" s="74" customFormat="1" x14ac:dyDescent="0.2">
      <c r="A7" s="75">
        <f>IF(المدخلات!C4&lt;&gt;0,المدخلات!C4,"")</f>
        <v>3</v>
      </c>
      <c r="B7" s="24" t="str">
        <f>IF(المدخلات!D4&lt;&gt;"",المدخلات!D4,"")</f>
        <v/>
      </c>
      <c r="C7" s="25" t="str">
        <f>IF(المدخلات!E4&lt;&gt;"",المدخلات!E4,"")</f>
        <v/>
      </c>
      <c r="D7" s="26"/>
      <c r="E7" s="26"/>
      <c r="F7" s="26"/>
      <c r="G7" s="26"/>
      <c r="H7" s="27">
        <f t="shared" si="2"/>
        <v>0</v>
      </c>
      <c r="I7" s="28">
        <f t="shared" si="3"/>
        <v>0</v>
      </c>
      <c r="J7" s="29">
        <f t="shared" si="4"/>
        <v>1</v>
      </c>
      <c r="K7" s="26"/>
      <c r="L7" s="26"/>
      <c r="M7" s="26"/>
      <c r="N7" s="27">
        <f t="shared" si="5"/>
        <v>0</v>
      </c>
      <c r="O7" s="28">
        <f t="shared" si="6"/>
        <v>0</v>
      </c>
      <c r="P7" s="29">
        <f t="shared" si="7"/>
        <v>1</v>
      </c>
      <c r="Q7" s="26"/>
      <c r="R7" s="26"/>
      <c r="S7" s="26"/>
      <c r="T7" s="26"/>
      <c r="U7" s="27">
        <f t="shared" si="0"/>
        <v>0</v>
      </c>
      <c r="V7" s="28">
        <f t="shared" si="8"/>
        <v>0</v>
      </c>
      <c r="W7" s="30">
        <f t="shared" si="9"/>
        <v>1</v>
      </c>
      <c r="X7" s="31">
        <f t="shared" si="10"/>
        <v>0</v>
      </c>
      <c r="Y7" s="31">
        <f t="shared" si="11"/>
        <v>0</v>
      </c>
      <c r="Z7" s="32">
        <f t="shared" si="12"/>
        <v>1</v>
      </c>
      <c r="AA7" s="33" t="str">
        <f t="shared" si="1"/>
        <v/>
      </c>
    </row>
    <row r="8" spans="1:30" s="74" customFormat="1" x14ac:dyDescent="0.2">
      <c r="A8" s="75">
        <f>IF(المدخلات!C5&lt;&gt;0,المدخلات!C5,"")</f>
        <v>4</v>
      </c>
      <c r="B8" s="24" t="str">
        <f>IF(المدخلات!D5&lt;&gt;"",المدخلات!D5,"")</f>
        <v/>
      </c>
      <c r="C8" s="25" t="str">
        <f>IF(المدخلات!E5&lt;&gt;"",المدخلات!E5,"")</f>
        <v/>
      </c>
      <c r="D8" s="26"/>
      <c r="E8" s="26"/>
      <c r="F8" s="26"/>
      <c r="G8" s="26"/>
      <c r="H8" s="27">
        <f t="shared" si="2"/>
        <v>0</v>
      </c>
      <c r="I8" s="28">
        <f t="shared" si="3"/>
        <v>0</v>
      </c>
      <c r="J8" s="29">
        <f t="shared" si="4"/>
        <v>1</v>
      </c>
      <c r="K8" s="26"/>
      <c r="L8" s="26"/>
      <c r="M8" s="26"/>
      <c r="N8" s="27">
        <f t="shared" si="5"/>
        <v>0</v>
      </c>
      <c r="O8" s="28">
        <f t="shared" si="6"/>
        <v>0</v>
      </c>
      <c r="P8" s="29">
        <f t="shared" si="7"/>
        <v>1</v>
      </c>
      <c r="Q8" s="26"/>
      <c r="R8" s="26"/>
      <c r="S8" s="26"/>
      <c r="T8" s="26"/>
      <c r="U8" s="27">
        <f t="shared" si="0"/>
        <v>0</v>
      </c>
      <c r="V8" s="28">
        <f t="shared" si="8"/>
        <v>0</v>
      </c>
      <c r="W8" s="30">
        <f t="shared" si="9"/>
        <v>1</v>
      </c>
      <c r="X8" s="31">
        <f t="shared" si="10"/>
        <v>0</v>
      </c>
      <c r="Y8" s="31">
        <f t="shared" si="11"/>
        <v>0</v>
      </c>
      <c r="Z8" s="32">
        <f t="shared" si="12"/>
        <v>1</v>
      </c>
      <c r="AA8" s="33" t="str">
        <f t="shared" si="1"/>
        <v/>
      </c>
    </row>
    <row r="9" spans="1:30" s="74" customFormat="1" x14ac:dyDescent="0.2">
      <c r="A9" s="75">
        <f>IF(المدخلات!C6&lt;&gt;0,المدخلات!C6,"")</f>
        <v>5</v>
      </c>
      <c r="B9" s="24" t="str">
        <f>IF(المدخلات!D6&lt;&gt;"",المدخلات!D6,"")</f>
        <v/>
      </c>
      <c r="C9" s="25" t="str">
        <f>IF(المدخلات!E6&lt;&gt;"",المدخلات!E6,"")</f>
        <v/>
      </c>
      <c r="D9" s="26"/>
      <c r="E9" s="26"/>
      <c r="F9" s="26"/>
      <c r="G9" s="26"/>
      <c r="H9" s="27">
        <f t="shared" si="2"/>
        <v>0</v>
      </c>
      <c r="I9" s="28">
        <f t="shared" si="3"/>
        <v>0</v>
      </c>
      <c r="J9" s="29">
        <f t="shared" si="4"/>
        <v>1</v>
      </c>
      <c r="K9" s="26"/>
      <c r="L9" s="26"/>
      <c r="M9" s="26"/>
      <c r="N9" s="27">
        <f t="shared" si="5"/>
        <v>0</v>
      </c>
      <c r="O9" s="28">
        <f t="shared" si="6"/>
        <v>0</v>
      </c>
      <c r="P9" s="29">
        <f t="shared" si="7"/>
        <v>1</v>
      </c>
      <c r="Q9" s="26"/>
      <c r="R9" s="26"/>
      <c r="S9" s="26"/>
      <c r="T9" s="26"/>
      <c r="U9" s="27">
        <f t="shared" si="0"/>
        <v>0</v>
      </c>
      <c r="V9" s="28">
        <f t="shared" si="8"/>
        <v>0</v>
      </c>
      <c r="W9" s="30">
        <f t="shared" si="9"/>
        <v>1</v>
      </c>
      <c r="X9" s="31">
        <f t="shared" si="10"/>
        <v>0</v>
      </c>
      <c r="Y9" s="31">
        <f t="shared" si="11"/>
        <v>0</v>
      </c>
      <c r="Z9" s="32">
        <f t="shared" si="12"/>
        <v>1</v>
      </c>
      <c r="AA9" s="33" t="str">
        <f t="shared" si="1"/>
        <v/>
      </c>
    </row>
    <row r="10" spans="1:30" s="74" customFormat="1" x14ac:dyDescent="0.2">
      <c r="A10" s="75">
        <f>IF(المدخلات!C7&lt;&gt;0,المدخلات!C7,"")</f>
        <v>6</v>
      </c>
      <c r="B10" s="24" t="str">
        <f>IF(المدخلات!D7&lt;&gt;"",المدخلات!D7,"")</f>
        <v/>
      </c>
      <c r="C10" s="25" t="str">
        <f>IF(المدخلات!E7&lt;&gt;"",المدخلات!E7,"")</f>
        <v/>
      </c>
      <c r="D10" s="26"/>
      <c r="E10" s="26"/>
      <c r="F10" s="26"/>
      <c r="G10" s="26"/>
      <c r="H10" s="27">
        <f t="shared" si="2"/>
        <v>0</v>
      </c>
      <c r="I10" s="28">
        <f t="shared" si="3"/>
        <v>0</v>
      </c>
      <c r="J10" s="29">
        <f t="shared" si="4"/>
        <v>1</v>
      </c>
      <c r="K10" s="26"/>
      <c r="L10" s="26"/>
      <c r="M10" s="26"/>
      <c r="N10" s="27">
        <f t="shared" si="5"/>
        <v>0</v>
      </c>
      <c r="O10" s="28">
        <f t="shared" si="6"/>
        <v>0</v>
      </c>
      <c r="P10" s="29">
        <f t="shared" si="7"/>
        <v>1</v>
      </c>
      <c r="Q10" s="26"/>
      <c r="R10" s="26"/>
      <c r="S10" s="26"/>
      <c r="T10" s="26"/>
      <c r="U10" s="27">
        <f t="shared" si="0"/>
        <v>0</v>
      </c>
      <c r="V10" s="28">
        <f t="shared" si="8"/>
        <v>0</v>
      </c>
      <c r="W10" s="30">
        <f t="shared" si="9"/>
        <v>1</v>
      </c>
      <c r="X10" s="31">
        <f t="shared" si="10"/>
        <v>0</v>
      </c>
      <c r="Y10" s="31">
        <f t="shared" si="11"/>
        <v>0</v>
      </c>
      <c r="Z10" s="32">
        <f t="shared" si="12"/>
        <v>1</v>
      </c>
      <c r="AA10" s="33" t="str">
        <f t="shared" si="1"/>
        <v/>
      </c>
      <c r="AD10" s="76"/>
    </row>
    <row r="11" spans="1:30" s="74" customFormat="1" x14ac:dyDescent="0.2">
      <c r="A11" s="23">
        <f>IF(المدخلات!C8&lt;&gt;0,المدخلات!C8,"")</f>
        <v>7</v>
      </c>
      <c r="B11" s="24" t="str">
        <f>IF(المدخلات!D8&lt;&gt;"",المدخلات!D8,"")</f>
        <v/>
      </c>
      <c r="C11" s="25" t="str">
        <f>IF(المدخلات!E8&lt;&gt;"",المدخلات!E8,"")</f>
        <v/>
      </c>
      <c r="D11" s="26"/>
      <c r="E11" s="26"/>
      <c r="F11" s="26"/>
      <c r="G11" s="26"/>
      <c r="H11" s="27">
        <f t="shared" si="2"/>
        <v>0</v>
      </c>
      <c r="I11" s="28">
        <f t="shared" si="3"/>
        <v>0</v>
      </c>
      <c r="J11" s="29">
        <f t="shared" si="4"/>
        <v>1</v>
      </c>
      <c r="K11" s="26"/>
      <c r="L11" s="26"/>
      <c r="M11" s="26"/>
      <c r="N11" s="27">
        <f t="shared" si="5"/>
        <v>0</v>
      </c>
      <c r="O11" s="28">
        <f t="shared" si="6"/>
        <v>0</v>
      </c>
      <c r="P11" s="29">
        <f t="shared" si="7"/>
        <v>1</v>
      </c>
      <c r="Q11" s="26"/>
      <c r="R11" s="26"/>
      <c r="S11" s="26"/>
      <c r="T11" s="26"/>
      <c r="U11" s="27">
        <f t="shared" si="0"/>
        <v>0</v>
      </c>
      <c r="V11" s="28">
        <f t="shared" si="8"/>
        <v>0</v>
      </c>
      <c r="W11" s="30">
        <f t="shared" si="9"/>
        <v>1</v>
      </c>
      <c r="X11" s="31">
        <f t="shared" si="10"/>
        <v>0</v>
      </c>
      <c r="Y11" s="31">
        <f t="shared" si="11"/>
        <v>0</v>
      </c>
      <c r="Z11" s="32">
        <f t="shared" si="12"/>
        <v>1</v>
      </c>
      <c r="AA11" s="33" t="str">
        <f t="shared" si="1"/>
        <v/>
      </c>
      <c r="AD11" s="76"/>
    </row>
    <row r="12" spans="1:30" s="74" customFormat="1" x14ac:dyDescent="0.2">
      <c r="A12" s="23">
        <f>IF(المدخلات!C9&lt;&gt;0,المدخلات!C9,"")</f>
        <v>8</v>
      </c>
      <c r="B12" s="24" t="str">
        <f>IF(المدخلات!D9&lt;&gt;"",المدخلات!D9,"")</f>
        <v/>
      </c>
      <c r="C12" s="25" t="str">
        <f>IF(المدخلات!E9&lt;&gt;"",المدخلات!E9,"")</f>
        <v/>
      </c>
      <c r="D12" s="26"/>
      <c r="E12" s="26"/>
      <c r="F12" s="26"/>
      <c r="G12" s="26"/>
      <c r="H12" s="27">
        <f t="shared" si="2"/>
        <v>0</v>
      </c>
      <c r="I12" s="28">
        <f t="shared" si="3"/>
        <v>0</v>
      </c>
      <c r="J12" s="29">
        <f t="shared" si="4"/>
        <v>1</v>
      </c>
      <c r="K12" s="26"/>
      <c r="L12" s="26"/>
      <c r="M12" s="26"/>
      <c r="N12" s="27">
        <f t="shared" si="5"/>
        <v>0</v>
      </c>
      <c r="O12" s="28">
        <f t="shared" si="6"/>
        <v>0</v>
      </c>
      <c r="P12" s="29">
        <f t="shared" si="7"/>
        <v>1</v>
      </c>
      <c r="Q12" s="26"/>
      <c r="R12" s="26"/>
      <c r="S12" s="26"/>
      <c r="T12" s="26"/>
      <c r="U12" s="27">
        <f t="shared" si="0"/>
        <v>0</v>
      </c>
      <c r="V12" s="28">
        <f t="shared" si="8"/>
        <v>0</v>
      </c>
      <c r="W12" s="30">
        <f t="shared" si="9"/>
        <v>1</v>
      </c>
      <c r="X12" s="31">
        <f t="shared" si="10"/>
        <v>0</v>
      </c>
      <c r="Y12" s="31">
        <f t="shared" si="11"/>
        <v>0</v>
      </c>
      <c r="Z12" s="32">
        <f t="shared" si="12"/>
        <v>1</v>
      </c>
      <c r="AA12" s="33" t="str">
        <f t="shared" si="1"/>
        <v/>
      </c>
    </row>
    <row r="13" spans="1:30" s="74" customFormat="1" x14ac:dyDescent="0.2">
      <c r="A13" s="23">
        <f>IF(المدخلات!C10&lt;&gt;0,المدخلات!C10,"")</f>
        <v>9</v>
      </c>
      <c r="B13" s="24" t="str">
        <f>IF(المدخلات!D10&lt;&gt;"",المدخلات!D10,"")</f>
        <v/>
      </c>
      <c r="C13" s="25" t="str">
        <f>IF(المدخلات!E10&lt;&gt;"",المدخلات!E10,"")</f>
        <v/>
      </c>
      <c r="D13" s="26"/>
      <c r="E13" s="26"/>
      <c r="F13" s="26"/>
      <c r="G13" s="26"/>
      <c r="H13" s="27">
        <f t="shared" si="2"/>
        <v>0</v>
      </c>
      <c r="I13" s="28">
        <f t="shared" si="3"/>
        <v>0</v>
      </c>
      <c r="J13" s="29">
        <f t="shared" si="4"/>
        <v>1</v>
      </c>
      <c r="K13" s="26"/>
      <c r="L13" s="26"/>
      <c r="M13" s="26"/>
      <c r="N13" s="27">
        <f t="shared" si="5"/>
        <v>0</v>
      </c>
      <c r="O13" s="28">
        <f t="shared" si="6"/>
        <v>0</v>
      </c>
      <c r="P13" s="29">
        <f t="shared" si="7"/>
        <v>1</v>
      </c>
      <c r="Q13" s="26"/>
      <c r="R13" s="26"/>
      <c r="S13" s="26"/>
      <c r="T13" s="26"/>
      <c r="U13" s="27">
        <f t="shared" si="0"/>
        <v>0</v>
      </c>
      <c r="V13" s="28">
        <f t="shared" si="8"/>
        <v>0</v>
      </c>
      <c r="W13" s="30">
        <f t="shared" si="9"/>
        <v>1</v>
      </c>
      <c r="X13" s="31">
        <f t="shared" si="10"/>
        <v>0</v>
      </c>
      <c r="Y13" s="31">
        <f t="shared" si="11"/>
        <v>0</v>
      </c>
      <c r="Z13" s="32">
        <f t="shared" si="12"/>
        <v>1</v>
      </c>
      <c r="AA13" s="33" t="str">
        <f t="shared" si="1"/>
        <v/>
      </c>
    </row>
    <row r="14" spans="1:30" s="74" customFormat="1" x14ac:dyDescent="0.2">
      <c r="A14" s="23">
        <f>IF(المدخلات!C11&lt;&gt;0,المدخلات!C11,"")</f>
        <v>10</v>
      </c>
      <c r="B14" s="24" t="str">
        <f>IF(المدخلات!D11&lt;&gt;"",المدخلات!D11,"")</f>
        <v/>
      </c>
      <c r="C14" s="25" t="str">
        <f>IF(المدخلات!E11&lt;&gt;"",المدخلات!E11,"")</f>
        <v/>
      </c>
      <c r="D14" s="26"/>
      <c r="E14" s="26"/>
      <c r="F14" s="26"/>
      <c r="G14" s="26"/>
      <c r="H14" s="27">
        <f t="shared" si="2"/>
        <v>0</v>
      </c>
      <c r="I14" s="28">
        <f t="shared" si="3"/>
        <v>0</v>
      </c>
      <c r="J14" s="29">
        <f t="shared" si="4"/>
        <v>1</v>
      </c>
      <c r="K14" s="26"/>
      <c r="L14" s="26"/>
      <c r="M14" s="26"/>
      <c r="N14" s="27">
        <f t="shared" si="5"/>
        <v>0</v>
      </c>
      <c r="O14" s="28">
        <f t="shared" si="6"/>
        <v>0</v>
      </c>
      <c r="P14" s="29">
        <f t="shared" si="7"/>
        <v>1</v>
      </c>
      <c r="Q14" s="26"/>
      <c r="R14" s="26"/>
      <c r="S14" s="26"/>
      <c r="T14" s="26"/>
      <c r="U14" s="27">
        <f t="shared" si="0"/>
        <v>0</v>
      </c>
      <c r="V14" s="28">
        <f t="shared" si="8"/>
        <v>0</v>
      </c>
      <c r="W14" s="30">
        <f t="shared" si="9"/>
        <v>1</v>
      </c>
      <c r="X14" s="31">
        <f t="shared" si="10"/>
        <v>0</v>
      </c>
      <c r="Y14" s="31">
        <f t="shared" si="11"/>
        <v>0</v>
      </c>
      <c r="Z14" s="32">
        <f t="shared" si="12"/>
        <v>1</v>
      </c>
      <c r="AA14" s="33" t="str">
        <f t="shared" si="1"/>
        <v/>
      </c>
      <c r="AD14" s="77"/>
    </row>
    <row r="15" spans="1:30" s="74" customFormat="1" x14ac:dyDescent="0.2">
      <c r="A15" s="23">
        <f>IF(المدخلات!C12&lt;&gt;0,المدخلات!C12,"")</f>
        <v>11</v>
      </c>
      <c r="B15" s="24" t="str">
        <f>IF(المدخلات!D12&lt;&gt;"",المدخلات!D12,"")</f>
        <v/>
      </c>
      <c r="C15" s="25" t="str">
        <f>IF(المدخلات!E12&lt;&gt;"",المدخلات!E12,"")</f>
        <v/>
      </c>
      <c r="D15" s="26"/>
      <c r="E15" s="26"/>
      <c r="F15" s="26"/>
      <c r="G15" s="26"/>
      <c r="H15" s="27">
        <f t="shared" si="2"/>
        <v>0</v>
      </c>
      <c r="I15" s="28">
        <f t="shared" si="3"/>
        <v>0</v>
      </c>
      <c r="J15" s="29">
        <f t="shared" si="4"/>
        <v>1</v>
      </c>
      <c r="K15" s="26"/>
      <c r="L15" s="26"/>
      <c r="M15" s="26"/>
      <c r="N15" s="27">
        <f t="shared" si="5"/>
        <v>0</v>
      </c>
      <c r="O15" s="28">
        <f t="shared" si="6"/>
        <v>0</v>
      </c>
      <c r="P15" s="29">
        <f t="shared" si="7"/>
        <v>1</v>
      </c>
      <c r="Q15" s="26"/>
      <c r="R15" s="26"/>
      <c r="S15" s="26"/>
      <c r="T15" s="26"/>
      <c r="U15" s="27">
        <f t="shared" si="0"/>
        <v>0</v>
      </c>
      <c r="V15" s="28">
        <f t="shared" si="8"/>
        <v>0</v>
      </c>
      <c r="W15" s="30">
        <f t="shared" si="9"/>
        <v>1</v>
      </c>
      <c r="X15" s="31">
        <f t="shared" si="10"/>
        <v>0</v>
      </c>
      <c r="Y15" s="31">
        <f t="shared" si="11"/>
        <v>0</v>
      </c>
      <c r="Z15" s="32">
        <f t="shared" si="12"/>
        <v>1</v>
      </c>
      <c r="AA15" s="33" t="str">
        <f t="shared" si="1"/>
        <v/>
      </c>
      <c r="AD15" s="77"/>
    </row>
    <row r="16" spans="1:30" s="74" customFormat="1" x14ac:dyDescent="0.2">
      <c r="A16" s="23">
        <f>IF(المدخلات!C13&lt;&gt;0,المدخلات!C13,"")</f>
        <v>12</v>
      </c>
      <c r="B16" s="24" t="str">
        <f>IF(المدخلات!D13&lt;&gt;"",المدخلات!D13,"")</f>
        <v/>
      </c>
      <c r="C16" s="25" t="str">
        <f>IF(المدخلات!E13&lt;&gt;"",المدخلات!E13,"")</f>
        <v/>
      </c>
      <c r="D16" s="26"/>
      <c r="E16" s="26"/>
      <c r="F16" s="26"/>
      <c r="G16" s="26"/>
      <c r="H16" s="27">
        <f t="shared" si="2"/>
        <v>0</v>
      </c>
      <c r="I16" s="28">
        <f t="shared" si="3"/>
        <v>0</v>
      </c>
      <c r="J16" s="29">
        <f t="shared" si="4"/>
        <v>1</v>
      </c>
      <c r="K16" s="26"/>
      <c r="L16" s="26"/>
      <c r="M16" s="26"/>
      <c r="N16" s="27">
        <f t="shared" si="5"/>
        <v>0</v>
      </c>
      <c r="O16" s="28">
        <f t="shared" si="6"/>
        <v>0</v>
      </c>
      <c r="P16" s="29">
        <f t="shared" si="7"/>
        <v>1</v>
      </c>
      <c r="Q16" s="26"/>
      <c r="R16" s="26"/>
      <c r="S16" s="26"/>
      <c r="T16" s="26"/>
      <c r="U16" s="27">
        <f t="shared" si="0"/>
        <v>0</v>
      </c>
      <c r="V16" s="28">
        <f t="shared" si="8"/>
        <v>0</v>
      </c>
      <c r="W16" s="30">
        <f t="shared" si="9"/>
        <v>1</v>
      </c>
      <c r="X16" s="31">
        <f t="shared" si="10"/>
        <v>0</v>
      </c>
      <c r="Y16" s="31">
        <f t="shared" si="11"/>
        <v>0</v>
      </c>
      <c r="Z16" s="32">
        <f t="shared" si="12"/>
        <v>1</v>
      </c>
      <c r="AA16" s="33" t="str">
        <f t="shared" si="1"/>
        <v/>
      </c>
      <c r="AD16" s="77"/>
    </row>
    <row r="17" spans="1:27" s="74" customFormat="1" x14ac:dyDescent="0.2">
      <c r="A17" s="23">
        <f>IF(المدخلات!C14&lt;&gt;0,المدخلات!C14,"")</f>
        <v>13</v>
      </c>
      <c r="B17" s="24" t="str">
        <f>IF(المدخلات!D14&lt;&gt;"",المدخلات!D14,"")</f>
        <v/>
      </c>
      <c r="C17" s="25" t="str">
        <f>IF(المدخلات!E14&lt;&gt;"",المدخلات!E14,"")</f>
        <v/>
      </c>
      <c r="D17" s="26"/>
      <c r="E17" s="26"/>
      <c r="F17" s="26"/>
      <c r="G17" s="26"/>
      <c r="H17" s="27">
        <f t="shared" si="2"/>
        <v>0</v>
      </c>
      <c r="I17" s="28">
        <f t="shared" si="3"/>
        <v>0</v>
      </c>
      <c r="J17" s="29">
        <f t="shared" si="4"/>
        <v>1</v>
      </c>
      <c r="K17" s="26"/>
      <c r="L17" s="26"/>
      <c r="M17" s="26"/>
      <c r="N17" s="27">
        <f t="shared" si="5"/>
        <v>0</v>
      </c>
      <c r="O17" s="28">
        <f t="shared" si="6"/>
        <v>0</v>
      </c>
      <c r="P17" s="29">
        <f t="shared" si="7"/>
        <v>1</v>
      </c>
      <c r="Q17" s="26"/>
      <c r="R17" s="26"/>
      <c r="S17" s="26"/>
      <c r="T17" s="26"/>
      <c r="U17" s="27">
        <f t="shared" si="0"/>
        <v>0</v>
      </c>
      <c r="V17" s="28">
        <f t="shared" si="8"/>
        <v>0</v>
      </c>
      <c r="W17" s="30">
        <f t="shared" si="9"/>
        <v>1</v>
      </c>
      <c r="X17" s="31">
        <f t="shared" si="10"/>
        <v>0</v>
      </c>
      <c r="Y17" s="31">
        <f t="shared" si="11"/>
        <v>0</v>
      </c>
      <c r="Z17" s="32">
        <f t="shared" si="12"/>
        <v>1</v>
      </c>
      <c r="AA17" s="33" t="str">
        <f t="shared" si="1"/>
        <v/>
      </c>
    </row>
    <row r="18" spans="1:27" s="74" customFormat="1" x14ac:dyDescent="0.2">
      <c r="A18" s="23">
        <f>IF(المدخلات!C15&lt;&gt;0,المدخلات!C15,"")</f>
        <v>14</v>
      </c>
      <c r="B18" s="24" t="str">
        <f>IF(المدخلات!D15&lt;&gt;"",المدخلات!D15,"")</f>
        <v/>
      </c>
      <c r="C18" s="25" t="str">
        <f>IF(المدخلات!E15&lt;&gt;"",المدخلات!E15,"")</f>
        <v/>
      </c>
      <c r="D18" s="26"/>
      <c r="E18" s="26"/>
      <c r="F18" s="26"/>
      <c r="G18" s="26"/>
      <c r="H18" s="27">
        <f t="shared" si="2"/>
        <v>0</v>
      </c>
      <c r="I18" s="28">
        <f t="shared" si="3"/>
        <v>0</v>
      </c>
      <c r="J18" s="29">
        <f t="shared" si="4"/>
        <v>1</v>
      </c>
      <c r="K18" s="26"/>
      <c r="L18" s="26"/>
      <c r="M18" s="26"/>
      <c r="N18" s="27">
        <f t="shared" si="5"/>
        <v>0</v>
      </c>
      <c r="O18" s="28">
        <f t="shared" si="6"/>
        <v>0</v>
      </c>
      <c r="P18" s="29">
        <f t="shared" si="7"/>
        <v>1</v>
      </c>
      <c r="Q18" s="26"/>
      <c r="R18" s="26"/>
      <c r="S18" s="26"/>
      <c r="T18" s="26"/>
      <c r="U18" s="27">
        <f t="shared" si="0"/>
        <v>0</v>
      </c>
      <c r="V18" s="28">
        <f t="shared" si="8"/>
        <v>0</v>
      </c>
      <c r="W18" s="30">
        <f t="shared" si="9"/>
        <v>1</v>
      </c>
      <c r="X18" s="31">
        <f t="shared" si="10"/>
        <v>0</v>
      </c>
      <c r="Y18" s="31">
        <f t="shared" si="11"/>
        <v>0</v>
      </c>
      <c r="Z18" s="32">
        <f t="shared" si="12"/>
        <v>1</v>
      </c>
      <c r="AA18" s="33" t="str">
        <f t="shared" si="1"/>
        <v/>
      </c>
    </row>
    <row r="19" spans="1:27" s="74" customFormat="1" x14ac:dyDescent="0.2">
      <c r="A19" s="23">
        <f>IF(المدخلات!C16&lt;&gt;0,المدخلات!C16,"")</f>
        <v>15</v>
      </c>
      <c r="B19" s="24" t="str">
        <f>IF(المدخلات!D16&lt;&gt;"",المدخلات!D16,"")</f>
        <v/>
      </c>
      <c r="C19" s="25" t="str">
        <f>IF(المدخلات!E16&lt;&gt;"",المدخلات!E16,"")</f>
        <v/>
      </c>
      <c r="D19" s="26"/>
      <c r="E19" s="26"/>
      <c r="F19" s="26"/>
      <c r="G19" s="26"/>
      <c r="H19" s="27">
        <f t="shared" si="2"/>
        <v>0</v>
      </c>
      <c r="I19" s="28">
        <f t="shared" si="3"/>
        <v>0</v>
      </c>
      <c r="J19" s="29">
        <f t="shared" si="4"/>
        <v>1</v>
      </c>
      <c r="K19" s="26"/>
      <c r="L19" s="26"/>
      <c r="M19" s="26"/>
      <c r="N19" s="27">
        <f t="shared" si="5"/>
        <v>0</v>
      </c>
      <c r="O19" s="28">
        <f t="shared" si="6"/>
        <v>0</v>
      </c>
      <c r="P19" s="29">
        <f t="shared" si="7"/>
        <v>1</v>
      </c>
      <c r="Q19" s="26"/>
      <c r="R19" s="26"/>
      <c r="S19" s="26"/>
      <c r="T19" s="26"/>
      <c r="U19" s="27">
        <f t="shared" si="0"/>
        <v>0</v>
      </c>
      <c r="V19" s="28">
        <f t="shared" si="8"/>
        <v>0</v>
      </c>
      <c r="W19" s="30">
        <f t="shared" si="9"/>
        <v>1</v>
      </c>
      <c r="X19" s="31">
        <f t="shared" si="10"/>
        <v>0</v>
      </c>
      <c r="Y19" s="31">
        <f t="shared" si="11"/>
        <v>0</v>
      </c>
      <c r="Z19" s="32">
        <f t="shared" si="12"/>
        <v>1</v>
      </c>
      <c r="AA19" s="33" t="str">
        <f t="shared" si="1"/>
        <v/>
      </c>
    </row>
    <row r="20" spans="1:27" s="74" customFormat="1" x14ac:dyDescent="0.2">
      <c r="A20" s="23">
        <f>IF(المدخلات!C17&lt;&gt;0,المدخلات!C17,"")</f>
        <v>16</v>
      </c>
      <c r="B20" s="24" t="str">
        <f>IF(المدخلات!D17&lt;&gt;"",المدخلات!D17,"")</f>
        <v/>
      </c>
      <c r="C20" s="25" t="str">
        <f>IF(المدخلات!E17&lt;&gt;"",المدخلات!E17,"")</f>
        <v/>
      </c>
      <c r="D20" s="26"/>
      <c r="E20" s="26"/>
      <c r="F20" s="26"/>
      <c r="G20" s="26"/>
      <c r="H20" s="27">
        <f t="shared" si="2"/>
        <v>0</v>
      </c>
      <c r="I20" s="28">
        <f t="shared" si="3"/>
        <v>0</v>
      </c>
      <c r="J20" s="29">
        <f t="shared" si="4"/>
        <v>1</v>
      </c>
      <c r="K20" s="26"/>
      <c r="L20" s="26"/>
      <c r="M20" s="26"/>
      <c r="N20" s="27">
        <f t="shared" si="5"/>
        <v>0</v>
      </c>
      <c r="O20" s="28">
        <f t="shared" si="6"/>
        <v>0</v>
      </c>
      <c r="P20" s="29">
        <f t="shared" si="7"/>
        <v>1</v>
      </c>
      <c r="Q20" s="26"/>
      <c r="R20" s="26"/>
      <c r="S20" s="26"/>
      <c r="T20" s="26"/>
      <c r="U20" s="27">
        <f t="shared" si="0"/>
        <v>0</v>
      </c>
      <c r="V20" s="28">
        <f t="shared" si="8"/>
        <v>0</v>
      </c>
      <c r="W20" s="30">
        <f t="shared" si="9"/>
        <v>1</v>
      </c>
      <c r="X20" s="31">
        <f t="shared" si="10"/>
        <v>0</v>
      </c>
      <c r="Y20" s="31">
        <f t="shared" si="11"/>
        <v>0</v>
      </c>
      <c r="Z20" s="32">
        <f t="shared" si="12"/>
        <v>1</v>
      </c>
      <c r="AA20" s="33" t="str">
        <f t="shared" si="1"/>
        <v/>
      </c>
    </row>
    <row r="21" spans="1:27" s="74" customFormat="1" x14ac:dyDescent="0.2">
      <c r="A21" s="23">
        <f>IF(المدخلات!C18&lt;&gt;0,المدخلات!C18,"")</f>
        <v>17</v>
      </c>
      <c r="B21" s="24" t="str">
        <f>IF(المدخلات!D18&lt;&gt;"",المدخلات!D18,"")</f>
        <v/>
      </c>
      <c r="C21" s="25" t="str">
        <f>IF(المدخلات!E18&lt;&gt;"",المدخلات!E18,"")</f>
        <v/>
      </c>
      <c r="D21" s="26"/>
      <c r="E21" s="26"/>
      <c r="F21" s="26"/>
      <c r="G21" s="26"/>
      <c r="H21" s="27">
        <f t="shared" si="2"/>
        <v>0</v>
      </c>
      <c r="I21" s="28">
        <f t="shared" si="3"/>
        <v>0</v>
      </c>
      <c r="J21" s="29">
        <f t="shared" si="4"/>
        <v>1</v>
      </c>
      <c r="K21" s="26"/>
      <c r="L21" s="26"/>
      <c r="M21" s="26"/>
      <c r="N21" s="27">
        <f t="shared" si="5"/>
        <v>0</v>
      </c>
      <c r="O21" s="28">
        <f t="shared" si="6"/>
        <v>0</v>
      </c>
      <c r="P21" s="29">
        <f t="shared" si="7"/>
        <v>1</v>
      </c>
      <c r="Q21" s="26"/>
      <c r="R21" s="26"/>
      <c r="S21" s="26"/>
      <c r="T21" s="26"/>
      <c r="U21" s="27">
        <f t="shared" si="0"/>
        <v>0</v>
      </c>
      <c r="V21" s="28">
        <f t="shared" si="8"/>
        <v>0</v>
      </c>
      <c r="W21" s="30">
        <f t="shared" si="9"/>
        <v>1</v>
      </c>
      <c r="X21" s="31">
        <f t="shared" si="10"/>
        <v>0</v>
      </c>
      <c r="Y21" s="31">
        <f t="shared" si="11"/>
        <v>0</v>
      </c>
      <c r="Z21" s="32">
        <f t="shared" si="12"/>
        <v>1</v>
      </c>
      <c r="AA21" s="33" t="str">
        <f t="shared" si="1"/>
        <v/>
      </c>
    </row>
    <row r="22" spans="1:27" s="74" customFormat="1" x14ac:dyDescent="0.2">
      <c r="A22" s="23">
        <f>IF(المدخلات!C19&lt;&gt;0,المدخلات!C19,"")</f>
        <v>18</v>
      </c>
      <c r="B22" s="24" t="str">
        <f>IF(المدخلات!D19&lt;&gt;"",المدخلات!D19,"")</f>
        <v/>
      </c>
      <c r="C22" s="25" t="str">
        <f>IF(المدخلات!E19&lt;&gt;"",المدخلات!E19,"")</f>
        <v/>
      </c>
      <c r="D22" s="26"/>
      <c r="E22" s="26"/>
      <c r="F22" s="26"/>
      <c r="G22" s="26"/>
      <c r="H22" s="27">
        <f t="shared" si="2"/>
        <v>0</v>
      </c>
      <c r="I22" s="28">
        <f t="shared" si="3"/>
        <v>0</v>
      </c>
      <c r="J22" s="29">
        <f t="shared" si="4"/>
        <v>1</v>
      </c>
      <c r="K22" s="26"/>
      <c r="L22" s="26"/>
      <c r="M22" s="26"/>
      <c r="N22" s="27">
        <f t="shared" si="5"/>
        <v>0</v>
      </c>
      <c r="O22" s="28">
        <f t="shared" si="6"/>
        <v>0</v>
      </c>
      <c r="P22" s="29">
        <f t="shared" si="7"/>
        <v>1</v>
      </c>
      <c r="Q22" s="26"/>
      <c r="R22" s="26"/>
      <c r="S22" s="26"/>
      <c r="T22" s="26"/>
      <c r="U22" s="27">
        <f t="shared" si="0"/>
        <v>0</v>
      </c>
      <c r="V22" s="28">
        <f t="shared" si="8"/>
        <v>0</v>
      </c>
      <c r="W22" s="30">
        <f t="shared" si="9"/>
        <v>1</v>
      </c>
      <c r="X22" s="31">
        <f t="shared" si="10"/>
        <v>0</v>
      </c>
      <c r="Y22" s="31">
        <f t="shared" si="11"/>
        <v>0</v>
      </c>
      <c r="Z22" s="32">
        <f t="shared" si="12"/>
        <v>1</v>
      </c>
      <c r="AA22" s="33" t="str">
        <f t="shared" si="1"/>
        <v/>
      </c>
    </row>
    <row r="23" spans="1:27" s="74" customFormat="1" x14ac:dyDescent="0.2">
      <c r="A23" s="23">
        <f>IF(المدخلات!C20&lt;&gt;0,المدخلات!C20,"")</f>
        <v>19</v>
      </c>
      <c r="B23" s="24" t="str">
        <f>IF(المدخلات!D20&lt;&gt;"",المدخلات!D20,"")</f>
        <v/>
      </c>
      <c r="C23" s="25" t="str">
        <f>IF(المدخلات!E20&lt;&gt;"",المدخلات!E20,"")</f>
        <v/>
      </c>
      <c r="D23" s="26"/>
      <c r="E23" s="26"/>
      <c r="F23" s="26"/>
      <c r="G23" s="26"/>
      <c r="H23" s="27">
        <f t="shared" si="2"/>
        <v>0</v>
      </c>
      <c r="I23" s="28">
        <f t="shared" si="3"/>
        <v>0</v>
      </c>
      <c r="J23" s="29">
        <f t="shared" si="4"/>
        <v>1</v>
      </c>
      <c r="K23" s="26"/>
      <c r="L23" s="26"/>
      <c r="M23" s="26"/>
      <c r="N23" s="27">
        <f t="shared" si="5"/>
        <v>0</v>
      </c>
      <c r="O23" s="28">
        <f t="shared" si="6"/>
        <v>0</v>
      </c>
      <c r="P23" s="29">
        <f t="shared" si="7"/>
        <v>1</v>
      </c>
      <c r="Q23" s="26"/>
      <c r="R23" s="26"/>
      <c r="S23" s="26"/>
      <c r="T23" s="26"/>
      <c r="U23" s="27">
        <f t="shared" si="0"/>
        <v>0</v>
      </c>
      <c r="V23" s="28">
        <f t="shared" si="8"/>
        <v>0</v>
      </c>
      <c r="W23" s="30">
        <f t="shared" si="9"/>
        <v>1</v>
      </c>
      <c r="X23" s="31">
        <f t="shared" si="10"/>
        <v>0</v>
      </c>
      <c r="Y23" s="31">
        <f t="shared" si="11"/>
        <v>0</v>
      </c>
      <c r="Z23" s="32">
        <f t="shared" si="12"/>
        <v>1</v>
      </c>
      <c r="AA23" s="33" t="str">
        <f t="shared" si="1"/>
        <v/>
      </c>
    </row>
    <row r="24" spans="1:27" s="74" customFormat="1" x14ac:dyDescent="0.2">
      <c r="A24" s="23">
        <f>IF(المدخلات!C21&lt;&gt;0,المدخلات!C21,"")</f>
        <v>20</v>
      </c>
      <c r="B24" s="24" t="str">
        <f>IF(المدخلات!D21&lt;&gt;"",المدخلات!D21,"")</f>
        <v/>
      </c>
      <c r="C24" s="25" t="str">
        <f>IF(المدخلات!E21&lt;&gt;"",المدخلات!E21,"")</f>
        <v/>
      </c>
      <c r="D24" s="26"/>
      <c r="E24" s="26"/>
      <c r="F24" s="26"/>
      <c r="G24" s="26"/>
      <c r="H24" s="27">
        <f t="shared" si="2"/>
        <v>0</v>
      </c>
      <c r="I24" s="28">
        <f t="shared" si="3"/>
        <v>0</v>
      </c>
      <c r="J24" s="29">
        <f t="shared" si="4"/>
        <v>1</v>
      </c>
      <c r="K24" s="26"/>
      <c r="L24" s="26"/>
      <c r="M24" s="26"/>
      <c r="N24" s="27">
        <f t="shared" si="5"/>
        <v>0</v>
      </c>
      <c r="O24" s="28">
        <f t="shared" si="6"/>
        <v>0</v>
      </c>
      <c r="P24" s="29">
        <f t="shared" si="7"/>
        <v>1</v>
      </c>
      <c r="Q24" s="26"/>
      <c r="R24" s="26"/>
      <c r="S24" s="26"/>
      <c r="T24" s="26"/>
      <c r="U24" s="27">
        <f t="shared" si="0"/>
        <v>0</v>
      </c>
      <c r="V24" s="28">
        <f t="shared" si="8"/>
        <v>0</v>
      </c>
      <c r="W24" s="30">
        <f t="shared" si="9"/>
        <v>1</v>
      </c>
      <c r="X24" s="31">
        <f t="shared" si="10"/>
        <v>0</v>
      </c>
      <c r="Y24" s="31">
        <f t="shared" si="11"/>
        <v>0</v>
      </c>
      <c r="Z24" s="32">
        <f t="shared" si="12"/>
        <v>1</v>
      </c>
      <c r="AA24" s="33" t="str">
        <f t="shared" si="1"/>
        <v/>
      </c>
    </row>
    <row r="25" spans="1:27" s="74" customFormat="1" x14ac:dyDescent="0.2">
      <c r="A25" s="23">
        <f>IF(المدخلات!C22&lt;&gt;0,المدخلات!C22,"")</f>
        <v>21</v>
      </c>
      <c r="B25" s="24" t="str">
        <f>IF(المدخلات!D22&lt;&gt;"",المدخلات!D22,"")</f>
        <v/>
      </c>
      <c r="C25" s="25" t="str">
        <f>IF(المدخلات!E22&lt;&gt;"",المدخلات!E22,"")</f>
        <v/>
      </c>
      <c r="D25" s="26"/>
      <c r="E25" s="26"/>
      <c r="F25" s="26"/>
      <c r="G25" s="26"/>
      <c r="H25" s="27">
        <f t="shared" si="2"/>
        <v>0</v>
      </c>
      <c r="I25" s="28">
        <f t="shared" si="3"/>
        <v>0</v>
      </c>
      <c r="J25" s="29">
        <f t="shared" si="4"/>
        <v>1</v>
      </c>
      <c r="K25" s="26"/>
      <c r="L25" s="26"/>
      <c r="M25" s="26"/>
      <c r="N25" s="27">
        <f t="shared" si="5"/>
        <v>0</v>
      </c>
      <c r="O25" s="28">
        <f t="shared" si="6"/>
        <v>0</v>
      </c>
      <c r="P25" s="29">
        <f t="shared" si="7"/>
        <v>1</v>
      </c>
      <c r="Q25" s="26"/>
      <c r="R25" s="26"/>
      <c r="S25" s="26"/>
      <c r="T25" s="26"/>
      <c r="U25" s="27">
        <f t="shared" si="0"/>
        <v>0</v>
      </c>
      <c r="V25" s="28">
        <f t="shared" si="8"/>
        <v>0</v>
      </c>
      <c r="W25" s="30">
        <f t="shared" si="9"/>
        <v>1</v>
      </c>
      <c r="X25" s="31">
        <f t="shared" si="10"/>
        <v>0</v>
      </c>
      <c r="Y25" s="31">
        <f t="shared" si="11"/>
        <v>0</v>
      </c>
      <c r="Z25" s="32">
        <f t="shared" si="12"/>
        <v>1</v>
      </c>
      <c r="AA25" s="33" t="str">
        <f t="shared" si="1"/>
        <v/>
      </c>
    </row>
    <row r="26" spans="1:27" s="74" customFormat="1" x14ac:dyDescent="0.2">
      <c r="A26" s="23">
        <f>IF(المدخلات!C23&lt;&gt;0,المدخلات!C23,"")</f>
        <v>22</v>
      </c>
      <c r="B26" s="24" t="str">
        <f>IF(المدخلات!D23&lt;&gt;"",المدخلات!D23,"")</f>
        <v/>
      </c>
      <c r="C26" s="25" t="str">
        <f>IF(المدخلات!E23&lt;&gt;"",المدخلات!E23,"")</f>
        <v/>
      </c>
      <c r="D26" s="26"/>
      <c r="E26" s="26"/>
      <c r="F26" s="26"/>
      <c r="G26" s="26"/>
      <c r="H26" s="27">
        <f t="shared" si="2"/>
        <v>0</v>
      </c>
      <c r="I26" s="28">
        <f t="shared" si="3"/>
        <v>0</v>
      </c>
      <c r="J26" s="29">
        <f t="shared" si="4"/>
        <v>1</v>
      </c>
      <c r="K26" s="26"/>
      <c r="L26" s="26"/>
      <c r="M26" s="26"/>
      <c r="N26" s="27">
        <f t="shared" si="5"/>
        <v>0</v>
      </c>
      <c r="O26" s="28">
        <f t="shared" si="6"/>
        <v>0</v>
      </c>
      <c r="P26" s="29">
        <f t="shared" si="7"/>
        <v>1</v>
      </c>
      <c r="Q26" s="26"/>
      <c r="R26" s="26"/>
      <c r="S26" s="26"/>
      <c r="T26" s="26"/>
      <c r="U26" s="27">
        <f t="shared" si="0"/>
        <v>0</v>
      </c>
      <c r="V26" s="28">
        <f t="shared" si="8"/>
        <v>0</v>
      </c>
      <c r="W26" s="30">
        <f t="shared" si="9"/>
        <v>1</v>
      </c>
      <c r="X26" s="31">
        <f t="shared" si="10"/>
        <v>0</v>
      </c>
      <c r="Y26" s="31">
        <f t="shared" si="11"/>
        <v>0</v>
      </c>
      <c r="Z26" s="32">
        <f t="shared" si="12"/>
        <v>1</v>
      </c>
      <c r="AA26" s="33" t="str">
        <f t="shared" si="1"/>
        <v/>
      </c>
    </row>
    <row r="27" spans="1:27" s="74" customFormat="1" x14ac:dyDescent="0.2">
      <c r="A27" s="23">
        <f>IF(المدخلات!C24&lt;&gt;0,المدخلات!C24,"")</f>
        <v>23</v>
      </c>
      <c r="B27" s="24" t="str">
        <f>IF(المدخلات!D24&lt;&gt;"",المدخلات!D24,"")</f>
        <v/>
      </c>
      <c r="C27" s="25" t="str">
        <f>IF(المدخلات!E24&lt;&gt;"",المدخلات!E24,"")</f>
        <v/>
      </c>
      <c r="D27" s="26"/>
      <c r="E27" s="26"/>
      <c r="F27" s="26"/>
      <c r="G27" s="26"/>
      <c r="H27" s="27">
        <f t="shared" si="2"/>
        <v>0</v>
      </c>
      <c r="I27" s="28">
        <f t="shared" si="3"/>
        <v>0</v>
      </c>
      <c r="J27" s="29">
        <f t="shared" si="4"/>
        <v>1</v>
      </c>
      <c r="K27" s="26"/>
      <c r="L27" s="26"/>
      <c r="M27" s="26"/>
      <c r="N27" s="27">
        <f t="shared" si="5"/>
        <v>0</v>
      </c>
      <c r="O27" s="28">
        <f t="shared" si="6"/>
        <v>0</v>
      </c>
      <c r="P27" s="29">
        <f t="shared" si="7"/>
        <v>1</v>
      </c>
      <c r="Q27" s="26"/>
      <c r="R27" s="26"/>
      <c r="S27" s="26"/>
      <c r="T27" s="26"/>
      <c r="U27" s="27">
        <f t="shared" si="0"/>
        <v>0</v>
      </c>
      <c r="V27" s="28">
        <f t="shared" si="8"/>
        <v>0</v>
      </c>
      <c r="W27" s="30">
        <f t="shared" si="9"/>
        <v>1</v>
      </c>
      <c r="X27" s="31">
        <f t="shared" si="10"/>
        <v>0</v>
      </c>
      <c r="Y27" s="31">
        <f t="shared" si="11"/>
        <v>0</v>
      </c>
      <c r="Z27" s="32">
        <f t="shared" si="12"/>
        <v>1</v>
      </c>
      <c r="AA27" s="33" t="str">
        <f t="shared" si="1"/>
        <v/>
      </c>
    </row>
    <row r="28" spans="1:27" s="74" customFormat="1" x14ac:dyDescent="0.2">
      <c r="A28" s="23">
        <f>IF(المدخلات!C25&lt;&gt;0,المدخلات!C25,"")</f>
        <v>24</v>
      </c>
      <c r="B28" s="24" t="str">
        <f>IF(المدخلات!D25&lt;&gt;"",المدخلات!D25,"")</f>
        <v/>
      </c>
      <c r="C28" s="25" t="str">
        <f>IF(المدخلات!E25&lt;&gt;"",المدخلات!E25,"")</f>
        <v/>
      </c>
      <c r="D28" s="26"/>
      <c r="E28" s="26"/>
      <c r="F28" s="26"/>
      <c r="G28" s="26"/>
      <c r="H28" s="27">
        <f t="shared" si="2"/>
        <v>0</v>
      </c>
      <c r="I28" s="28">
        <f t="shared" si="3"/>
        <v>0</v>
      </c>
      <c r="J28" s="29">
        <f t="shared" si="4"/>
        <v>1</v>
      </c>
      <c r="K28" s="26"/>
      <c r="L28" s="26"/>
      <c r="M28" s="26"/>
      <c r="N28" s="27">
        <f t="shared" si="5"/>
        <v>0</v>
      </c>
      <c r="O28" s="28">
        <f t="shared" si="6"/>
        <v>0</v>
      </c>
      <c r="P28" s="29">
        <f t="shared" si="7"/>
        <v>1</v>
      </c>
      <c r="Q28" s="26"/>
      <c r="R28" s="26"/>
      <c r="S28" s="26"/>
      <c r="T28" s="26"/>
      <c r="U28" s="27">
        <f t="shared" si="0"/>
        <v>0</v>
      </c>
      <c r="V28" s="28">
        <f t="shared" si="8"/>
        <v>0</v>
      </c>
      <c r="W28" s="30">
        <f t="shared" si="9"/>
        <v>1</v>
      </c>
      <c r="X28" s="31">
        <f t="shared" si="10"/>
        <v>0</v>
      </c>
      <c r="Y28" s="31">
        <f t="shared" si="11"/>
        <v>0</v>
      </c>
      <c r="Z28" s="32">
        <f t="shared" si="12"/>
        <v>1</v>
      </c>
      <c r="AA28" s="33" t="str">
        <f t="shared" si="1"/>
        <v/>
      </c>
    </row>
    <row r="29" spans="1:27" s="74" customFormat="1" x14ac:dyDescent="0.2">
      <c r="A29" s="23">
        <f>IF(المدخلات!C26&lt;&gt;0,المدخلات!C26,"")</f>
        <v>25</v>
      </c>
      <c r="B29" s="24" t="str">
        <f>IF(المدخلات!D26&lt;&gt;"",المدخلات!D26,"")</f>
        <v/>
      </c>
      <c r="C29" s="25" t="str">
        <f>IF(المدخلات!E26&lt;&gt;"",المدخلات!E26,"")</f>
        <v/>
      </c>
      <c r="D29" s="26"/>
      <c r="E29" s="26"/>
      <c r="F29" s="26"/>
      <c r="G29" s="26"/>
      <c r="H29" s="27">
        <f t="shared" si="2"/>
        <v>0</v>
      </c>
      <c r="I29" s="28">
        <f t="shared" si="3"/>
        <v>0</v>
      </c>
      <c r="J29" s="29">
        <f t="shared" si="4"/>
        <v>1</v>
      </c>
      <c r="K29" s="26"/>
      <c r="L29" s="26"/>
      <c r="M29" s="26"/>
      <c r="N29" s="27">
        <f t="shared" si="5"/>
        <v>0</v>
      </c>
      <c r="O29" s="28">
        <f t="shared" si="6"/>
        <v>0</v>
      </c>
      <c r="P29" s="29">
        <f t="shared" si="7"/>
        <v>1</v>
      </c>
      <c r="Q29" s="26"/>
      <c r="R29" s="26"/>
      <c r="S29" s="26"/>
      <c r="T29" s="26"/>
      <c r="U29" s="27">
        <f t="shared" si="0"/>
        <v>0</v>
      </c>
      <c r="V29" s="28">
        <f t="shared" si="8"/>
        <v>0</v>
      </c>
      <c r="W29" s="30">
        <f t="shared" si="9"/>
        <v>1</v>
      </c>
      <c r="X29" s="31">
        <f t="shared" si="10"/>
        <v>0</v>
      </c>
      <c r="Y29" s="31">
        <f t="shared" si="11"/>
        <v>0</v>
      </c>
      <c r="Z29" s="32">
        <f t="shared" si="12"/>
        <v>1</v>
      </c>
      <c r="AA29" s="33" t="str">
        <f t="shared" si="1"/>
        <v/>
      </c>
    </row>
    <row r="30" spans="1:27" s="74" customFormat="1" x14ac:dyDescent="0.2">
      <c r="A30" s="23">
        <f>IF(المدخلات!C27&lt;&gt;0,المدخلات!C27,"")</f>
        <v>26</v>
      </c>
      <c r="B30" s="24" t="str">
        <f>IF(المدخلات!D27&lt;&gt;"",المدخلات!D27,"")</f>
        <v/>
      </c>
      <c r="C30" s="25" t="str">
        <f>IF(المدخلات!E27&lt;&gt;"",المدخلات!E27,"")</f>
        <v/>
      </c>
      <c r="D30" s="26"/>
      <c r="E30" s="26"/>
      <c r="F30" s="26"/>
      <c r="G30" s="26"/>
      <c r="H30" s="27">
        <f t="shared" si="2"/>
        <v>0</v>
      </c>
      <c r="I30" s="28">
        <f t="shared" si="3"/>
        <v>0</v>
      </c>
      <c r="J30" s="29">
        <f t="shared" si="4"/>
        <v>1</v>
      </c>
      <c r="K30" s="26"/>
      <c r="L30" s="26"/>
      <c r="M30" s="26"/>
      <c r="N30" s="27">
        <f t="shared" si="5"/>
        <v>0</v>
      </c>
      <c r="O30" s="28">
        <f t="shared" si="6"/>
        <v>0</v>
      </c>
      <c r="P30" s="29">
        <f t="shared" si="7"/>
        <v>1</v>
      </c>
      <c r="Q30" s="26"/>
      <c r="R30" s="26"/>
      <c r="S30" s="26"/>
      <c r="T30" s="26"/>
      <c r="U30" s="27">
        <f t="shared" si="0"/>
        <v>0</v>
      </c>
      <c r="V30" s="28">
        <f t="shared" si="8"/>
        <v>0</v>
      </c>
      <c r="W30" s="30">
        <f t="shared" si="9"/>
        <v>1</v>
      </c>
      <c r="X30" s="31">
        <f t="shared" si="10"/>
        <v>0</v>
      </c>
      <c r="Y30" s="31">
        <f t="shared" si="11"/>
        <v>0</v>
      </c>
      <c r="Z30" s="32">
        <f t="shared" si="12"/>
        <v>1</v>
      </c>
      <c r="AA30" s="33" t="str">
        <f t="shared" si="1"/>
        <v/>
      </c>
    </row>
    <row r="31" spans="1:27" s="74" customFormat="1" x14ac:dyDescent="0.2">
      <c r="A31" s="23">
        <f>IF(المدخلات!C28&lt;&gt;0,المدخلات!C28,"")</f>
        <v>27</v>
      </c>
      <c r="B31" s="24" t="str">
        <f>IF(المدخلات!D28&lt;&gt;"",المدخلات!D28,"")</f>
        <v/>
      </c>
      <c r="C31" s="25" t="str">
        <f>IF(المدخلات!E28&lt;&gt;"",المدخلات!E28,"")</f>
        <v/>
      </c>
      <c r="D31" s="26"/>
      <c r="E31" s="26"/>
      <c r="F31" s="26"/>
      <c r="G31" s="26"/>
      <c r="H31" s="27">
        <f t="shared" si="2"/>
        <v>0</v>
      </c>
      <c r="I31" s="28">
        <f t="shared" si="3"/>
        <v>0</v>
      </c>
      <c r="J31" s="29">
        <f t="shared" si="4"/>
        <v>1</v>
      </c>
      <c r="K31" s="26"/>
      <c r="L31" s="26"/>
      <c r="M31" s="26"/>
      <c r="N31" s="27">
        <f t="shared" si="5"/>
        <v>0</v>
      </c>
      <c r="O31" s="28">
        <f t="shared" si="6"/>
        <v>0</v>
      </c>
      <c r="P31" s="29">
        <f t="shared" si="7"/>
        <v>1</v>
      </c>
      <c r="Q31" s="26"/>
      <c r="R31" s="26"/>
      <c r="S31" s="26"/>
      <c r="T31" s="26"/>
      <c r="U31" s="27">
        <f t="shared" si="0"/>
        <v>0</v>
      </c>
      <c r="V31" s="28">
        <f t="shared" si="8"/>
        <v>0</v>
      </c>
      <c r="W31" s="30">
        <f t="shared" si="9"/>
        <v>1</v>
      </c>
      <c r="X31" s="31">
        <f t="shared" si="10"/>
        <v>0</v>
      </c>
      <c r="Y31" s="31">
        <f t="shared" si="11"/>
        <v>0</v>
      </c>
      <c r="Z31" s="32">
        <f t="shared" si="12"/>
        <v>1</v>
      </c>
      <c r="AA31" s="33" t="str">
        <f t="shared" si="1"/>
        <v/>
      </c>
    </row>
    <row r="32" spans="1:27" s="74" customFormat="1" x14ac:dyDescent="0.2">
      <c r="A32" s="23">
        <f>IF(المدخلات!C29&lt;&gt;0,المدخلات!C29,"")</f>
        <v>28</v>
      </c>
      <c r="B32" s="24" t="str">
        <f>IF(المدخلات!D29&lt;&gt;"",المدخلات!D29,"")</f>
        <v/>
      </c>
      <c r="C32" s="25" t="str">
        <f>IF(المدخلات!E29&lt;&gt;"",المدخلات!E29,"")</f>
        <v/>
      </c>
      <c r="D32" s="26"/>
      <c r="E32" s="26"/>
      <c r="F32" s="26"/>
      <c r="G32" s="26"/>
      <c r="H32" s="27">
        <f t="shared" si="2"/>
        <v>0</v>
      </c>
      <c r="I32" s="28">
        <f t="shared" si="3"/>
        <v>0</v>
      </c>
      <c r="J32" s="29">
        <f t="shared" si="4"/>
        <v>1</v>
      </c>
      <c r="K32" s="26"/>
      <c r="L32" s="26"/>
      <c r="M32" s="26"/>
      <c r="N32" s="27">
        <f t="shared" si="5"/>
        <v>0</v>
      </c>
      <c r="O32" s="28">
        <f t="shared" si="6"/>
        <v>0</v>
      </c>
      <c r="P32" s="29">
        <f t="shared" si="7"/>
        <v>1</v>
      </c>
      <c r="Q32" s="26"/>
      <c r="R32" s="26"/>
      <c r="S32" s="26"/>
      <c r="T32" s="26"/>
      <c r="U32" s="27">
        <f t="shared" si="0"/>
        <v>0</v>
      </c>
      <c r="V32" s="28">
        <f t="shared" si="8"/>
        <v>0</v>
      </c>
      <c r="W32" s="30">
        <f t="shared" si="9"/>
        <v>1</v>
      </c>
      <c r="X32" s="31">
        <f t="shared" si="10"/>
        <v>0</v>
      </c>
      <c r="Y32" s="31">
        <f t="shared" si="11"/>
        <v>0</v>
      </c>
      <c r="Z32" s="32">
        <f t="shared" si="12"/>
        <v>1</v>
      </c>
      <c r="AA32" s="33" t="str">
        <f t="shared" si="1"/>
        <v/>
      </c>
    </row>
    <row r="33" spans="1:27" s="74" customFormat="1" x14ac:dyDescent="0.2">
      <c r="A33" s="23">
        <f>IF(المدخلات!C30&lt;&gt;0,المدخلات!C30,"")</f>
        <v>29</v>
      </c>
      <c r="B33" s="24" t="str">
        <f>IF(المدخلات!D30&lt;&gt;"",المدخلات!D30,"")</f>
        <v/>
      </c>
      <c r="C33" s="25" t="str">
        <f>IF(المدخلات!E30&lt;&gt;"",المدخلات!E30,"")</f>
        <v/>
      </c>
      <c r="D33" s="26"/>
      <c r="E33" s="26"/>
      <c r="F33" s="26"/>
      <c r="G33" s="26"/>
      <c r="H33" s="27">
        <f t="shared" si="2"/>
        <v>0</v>
      </c>
      <c r="I33" s="28">
        <f t="shared" si="3"/>
        <v>0</v>
      </c>
      <c r="J33" s="29">
        <f t="shared" si="4"/>
        <v>1</v>
      </c>
      <c r="K33" s="26"/>
      <c r="L33" s="26"/>
      <c r="M33" s="26"/>
      <c r="N33" s="27">
        <f t="shared" si="5"/>
        <v>0</v>
      </c>
      <c r="O33" s="28">
        <f t="shared" si="6"/>
        <v>0</v>
      </c>
      <c r="P33" s="29">
        <f t="shared" si="7"/>
        <v>1</v>
      </c>
      <c r="Q33" s="26"/>
      <c r="R33" s="26"/>
      <c r="S33" s="26"/>
      <c r="T33" s="26"/>
      <c r="U33" s="27">
        <f t="shared" si="0"/>
        <v>0</v>
      </c>
      <c r="V33" s="28">
        <f t="shared" si="8"/>
        <v>0</v>
      </c>
      <c r="W33" s="30">
        <f t="shared" si="9"/>
        <v>1</v>
      </c>
      <c r="X33" s="31">
        <f t="shared" si="10"/>
        <v>0</v>
      </c>
      <c r="Y33" s="31">
        <f t="shared" si="11"/>
        <v>0</v>
      </c>
      <c r="Z33" s="32">
        <f t="shared" si="12"/>
        <v>1</v>
      </c>
      <c r="AA33" s="33" t="str">
        <f t="shared" si="1"/>
        <v/>
      </c>
    </row>
    <row r="34" spans="1:27" s="74" customFormat="1" x14ac:dyDescent="0.2">
      <c r="A34" s="23">
        <f>IF(المدخلات!C31&lt;&gt;0,المدخلات!C31,"")</f>
        <v>30</v>
      </c>
      <c r="B34" s="24" t="str">
        <f>IF(المدخلات!D31&lt;&gt;"",المدخلات!D31,"")</f>
        <v/>
      </c>
      <c r="C34" s="25" t="str">
        <f>IF(المدخلات!E31&lt;&gt;"",المدخلات!E31,"")</f>
        <v/>
      </c>
      <c r="D34" s="26"/>
      <c r="E34" s="26"/>
      <c r="F34" s="26"/>
      <c r="G34" s="26"/>
      <c r="H34" s="27">
        <f t="shared" si="2"/>
        <v>0</v>
      </c>
      <c r="I34" s="28">
        <f t="shared" si="3"/>
        <v>0</v>
      </c>
      <c r="J34" s="29">
        <f t="shared" si="4"/>
        <v>1</v>
      </c>
      <c r="K34" s="26"/>
      <c r="L34" s="26"/>
      <c r="M34" s="26"/>
      <c r="N34" s="27">
        <f t="shared" si="5"/>
        <v>0</v>
      </c>
      <c r="O34" s="28">
        <f t="shared" si="6"/>
        <v>0</v>
      </c>
      <c r="P34" s="29">
        <f t="shared" si="7"/>
        <v>1</v>
      </c>
      <c r="Q34" s="26"/>
      <c r="R34" s="26"/>
      <c r="S34" s="26"/>
      <c r="T34" s="26"/>
      <c r="U34" s="27">
        <f t="shared" si="0"/>
        <v>0</v>
      </c>
      <c r="V34" s="28">
        <f t="shared" si="8"/>
        <v>0</v>
      </c>
      <c r="W34" s="30">
        <f t="shared" si="9"/>
        <v>1</v>
      </c>
      <c r="X34" s="31">
        <f t="shared" si="10"/>
        <v>0</v>
      </c>
      <c r="Y34" s="31">
        <f t="shared" si="11"/>
        <v>0</v>
      </c>
      <c r="Z34" s="32">
        <f t="shared" si="12"/>
        <v>1</v>
      </c>
      <c r="AA34" s="33" t="str">
        <f t="shared" si="1"/>
        <v/>
      </c>
    </row>
    <row r="35" spans="1:27" s="74" customFormat="1" x14ac:dyDescent="0.2">
      <c r="A35" s="23">
        <f>IF(المدخلات!C32&lt;&gt;0,المدخلات!C32,"")</f>
        <v>31</v>
      </c>
      <c r="B35" s="24" t="str">
        <f>IF(المدخلات!D32&lt;&gt;"",المدخلات!D32,"")</f>
        <v/>
      </c>
      <c r="C35" s="25" t="str">
        <f>IF(المدخلات!E32&lt;&gt;"",المدخلات!E32,"")</f>
        <v/>
      </c>
      <c r="D35" s="26"/>
      <c r="E35" s="26"/>
      <c r="F35" s="26"/>
      <c r="G35" s="26"/>
      <c r="H35" s="27">
        <f t="shared" si="2"/>
        <v>0</v>
      </c>
      <c r="I35" s="28">
        <f t="shared" si="3"/>
        <v>0</v>
      </c>
      <c r="J35" s="29">
        <f t="shared" si="4"/>
        <v>1</v>
      </c>
      <c r="K35" s="26"/>
      <c r="L35" s="26"/>
      <c r="M35" s="26"/>
      <c r="N35" s="27">
        <f t="shared" si="5"/>
        <v>0</v>
      </c>
      <c r="O35" s="28">
        <f t="shared" si="6"/>
        <v>0</v>
      </c>
      <c r="P35" s="29">
        <f t="shared" si="7"/>
        <v>1</v>
      </c>
      <c r="Q35" s="26"/>
      <c r="R35" s="26"/>
      <c r="S35" s="26"/>
      <c r="T35" s="26"/>
      <c r="U35" s="27">
        <f t="shared" si="0"/>
        <v>0</v>
      </c>
      <c r="V35" s="28">
        <f t="shared" si="8"/>
        <v>0</v>
      </c>
      <c r="W35" s="30">
        <f t="shared" si="9"/>
        <v>1</v>
      </c>
      <c r="X35" s="31">
        <f t="shared" si="10"/>
        <v>0</v>
      </c>
      <c r="Y35" s="31">
        <f t="shared" si="11"/>
        <v>0</v>
      </c>
      <c r="Z35" s="32">
        <f t="shared" si="12"/>
        <v>1</v>
      </c>
      <c r="AA35" s="33" t="str">
        <f t="shared" si="1"/>
        <v/>
      </c>
    </row>
    <row r="36" spans="1:27" s="74" customFormat="1" x14ac:dyDescent="0.2">
      <c r="A36" s="23">
        <f>IF(المدخلات!C33&lt;&gt;0,المدخلات!C33,"")</f>
        <v>32</v>
      </c>
      <c r="B36" s="24" t="str">
        <f>IF(المدخلات!D33&lt;&gt;"",المدخلات!D33,"")</f>
        <v/>
      </c>
      <c r="C36" s="25" t="str">
        <f>IF(المدخلات!E33&lt;&gt;"",المدخلات!E33,"")</f>
        <v/>
      </c>
      <c r="D36" s="26"/>
      <c r="E36" s="26"/>
      <c r="F36" s="26"/>
      <c r="G36" s="26"/>
      <c r="H36" s="27">
        <f t="shared" si="2"/>
        <v>0</v>
      </c>
      <c r="I36" s="28">
        <f t="shared" si="3"/>
        <v>0</v>
      </c>
      <c r="J36" s="29">
        <f t="shared" si="4"/>
        <v>1</v>
      </c>
      <c r="K36" s="26"/>
      <c r="L36" s="26"/>
      <c r="M36" s="26"/>
      <c r="N36" s="27">
        <f t="shared" si="5"/>
        <v>0</v>
      </c>
      <c r="O36" s="28">
        <f t="shared" si="6"/>
        <v>0</v>
      </c>
      <c r="P36" s="29">
        <f t="shared" si="7"/>
        <v>1</v>
      </c>
      <c r="Q36" s="26"/>
      <c r="R36" s="26"/>
      <c r="S36" s="26"/>
      <c r="T36" s="26"/>
      <c r="U36" s="27">
        <f t="shared" si="0"/>
        <v>0</v>
      </c>
      <c r="V36" s="28">
        <f t="shared" si="8"/>
        <v>0</v>
      </c>
      <c r="W36" s="30">
        <f t="shared" si="9"/>
        <v>1</v>
      </c>
      <c r="X36" s="31">
        <f t="shared" si="10"/>
        <v>0</v>
      </c>
      <c r="Y36" s="31">
        <f t="shared" si="11"/>
        <v>0</v>
      </c>
      <c r="Z36" s="32">
        <f t="shared" si="12"/>
        <v>1</v>
      </c>
      <c r="AA36" s="33" t="str">
        <f t="shared" si="1"/>
        <v/>
      </c>
    </row>
    <row r="37" spans="1:27" s="74" customFormat="1" x14ac:dyDescent="0.2">
      <c r="A37" s="23">
        <f>IF(المدخلات!C34&lt;&gt;0,المدخلات!C34,"")</f>
        <v>33</v>
      </c>
      <c r="B37" s="24" t="str">
        <f>IF(المدخلات!D34&lt;&gt;"",المدخلات!D34,"")</f>
        <v/>
      </c>
      <c r="C37" s="25" t="str">
        <f>IF(المدخلات!E34&lt;&gt;"",المدخلات!E34,"")</f>
        <v/>
      </c>
      <c r="D37" s="26"/>
      <c r="E37" s="26"/>
      <c r="F37" s="26"/>
      <c r="G37" s="26"/>
      <c r="H37" s="27">
        <f t="shared" si="2"/>
        <v>0</v>
      </c>
      <c r="I37" s="28">
        <f t="shared" si="3"/>
        <v>0</v>
      </c>
      <c r="J37" s="29">
        <f t="shared" si="4"/>
        <v>1</v>
      </c>
      <c r="K37" s="26"/>
      <c r="L37" s="26"/>
      <c r="M37" s="26"/>
      <c r="N37" s="27">
        <f t="shared" si="5"/>
        <v>0</v>
      </c>
      <c r="O37" s="28">
        <f t="shared" si="6"/>
        <v>0</v>
      </c>
      <c r="P37" s="29">
        <f t="shared" si="7"/>
        <v>1</v>
      </c>
      <c r="Q37" s="26"/>
      <c r="R37" s="26"/>
      <c r="S37" s="26"/>
      <c r="T37" s="26"/>
      <c r="U37" s="27">
        <f t="shared" si="0"/>
        <v>0</v>
      </c>
      <c r="V37" s="28">
        <f t="shared" si="8"/>
        <v>0</v>
      </c>
      <c r="W37" s="30">
        <f t="shared" si="9"/>
        <v>1</v>
      </c>
      <c r="X37" s="31">
        <f t="shared" si="10"/>
        <v>0</v>
      </c>
      <c r="Y37" s="31">
        <f t="shared" si="11"/>
        <v>0</v>
      </c>
      <c r="Z37" s="32">
        <f t="shared" si="12"/>
        <v>1</v>
      </c>
      <c r="AA37" s="33" t="str">
        <f t="shared" si="1"/>
        <v/>
      </c>
    </row>
    <row r="38" spans="1:27" s="74" customFormat="1" x14ac:dyDescent="0.2">
      <c r="A38" s="23">
        <f>IF(المدخلات!C35&lt;&gt;0,المدخلات!C35,"")</f>
        <v>34</v>
      </c>
      <c r="B38" s="24" t="str">
        <f>IF(المدخلات!D35&lt;&gt;"",المدخلات!D35,"")</f>
        <v/>
      </c>
      <c r="C38" s="25" t="str">
        <f>IF(المدخلات!E35&lt;&gt;"",المدخلات!E35,"")</f>
        <v/>
      </c>
      <c r="D38" s="26"/>
      <c r="E38" s="26"/>
      <c r="F38" s="26"/>
      <c r="G38" s="26"/>
      <c r="H38" s="27">
        <f t="shared" si="2"/>
        <v>0</v>
      </c>
      <c r="I38" s="28">
        <f t="shared" si="3"/>
        <v>0</v>
      </c>
      <c r="J38" s="29">
        <f t="shared" si="4"/>
        <v>1</v>
      </c>
      <c r="K38" s="26"/>
      <c r="L38" s="26"/>
      <c r="M38" s="26"/>
      <c r="N38" s="27">
        <f t="shared" si="5"/>
        <v>0</v>
      </c>
      <c r="O38" s="28">
        <f t="shared" si="6"/>
        <v>0</v>
      </c>
      <c r="P38" s="29">
        <f t="shared" si="7"/>
        <v>1</v>
      </c>
      <c r="Q38" s="26"/>
      <c r="R38" s="26"/>
      <c r="S38" s="26"/>
      <c r="T38" s="26"/>
      <c r="U38" s="27">
        <f t="shared" si="0"/>
        <v>0</v>
      </c>
      <c r="V38" s="28">
        <f t="shared" si="8"/>
        <v>0</v>
      </c>
      <c r="W38" s="30">
        <f t="shared" si="9"/>
        <v>1</v>
      </c>
      <c r="X38" s="31">
        <f t="shared" si="10"/>
        <v>0</v>
      </c>
      <c r="Y38" s="31">
        <f t="shared" si="11"/>
        <v>0</v>
      </c>
      <c r="Z38" s="32">
        <f t="shared" si="12"/>
        <v>1</v>
      </c>
      <c r="AA38" s="33" t="str">
        <f t="shared" si="1"/>
        <v/>
      </c>
    </row>
    <row r="39" spans="1:27" s="74" customFormat="1" x14ac:dyDescent="0.2">
      <c r="A39" s="23">
        <f>IF(المدخلات!C36&lt;&gt;0,المدخلات!C36,"")</f>
        <v>35</v>
      </c>
      <c r="B39" s="24" t="str">
        <f>IF(المدخلات!D36&lt;&gt;"",المدخلات!D36,"")</f>
        <v/>
      </c>
      <c r="C39" s="25" t="str">
        <f>IF(المدخلات!E36&lt;&gt;"",المدخلات!E36,"")</f>
        <v/>
      </c>
      <c r="D39" s="26"/>
      <c r="E39" s="26"/>
      <c r="F39" s="26"/>
      <c r="G39" s="26"/>
      <c r="H39" s="27">
        <f t="shared" si="2"/>
        <v>0</v>
      </c>
      <c r="I39" s="28">
        <f t="shared" si="3"/>
        <v>0</v>
      </c>
      <c r="J39" s="29">
        <f t="shared" si="4"/>
        <v>1</v>
      </c>
      <c r="K39" s="26"/>
      <c r="L39" s="26"/>
      <c r="M39" s="26"/>
      <c r="N39" s="27">
        <f t="shared" si="5"/>
        <v>0</v>
      </c>
      <c r="O39" s="28">
        <f t="shared" si="6"/>
        <v>0</v>
      </c>
      <c r="P39" s="29">
        <f t="shared" si="7"/>
        <v>1</v>
      </c>
      <c r="Q39" s="26"/>
      <c r="R39" s="26"/>
      <c r="S39" s="26"/>
      <c r="T39" s="26"/>
      <c r="U39" s="27">
        <f t="shared" si="0"/>
        <v>0</v>
      </c>
      <c r="V39" s="28">
        <f t="shared" si="8"/>
        <v>0</v>
      </c>
      <c r="W39" s="30">
        <f t="shared" si="9"/>
        <v>1</v>
      </c>
      <c r="X39" s="31">
        <f t="shared" si="10"/>
        <v>0</v>
      </c>
      <c r="Y39" s="31">
        <f t="shared" si="11"/>
        <v>0</v>
      </c>
      <c r="Z39" s="32">
        <f t="shared" si="12"/>
        <v>1</v>
      </c>
      <c r="AA39" s="33" t="str">
        <f t="shared" si="1"/>
        <v/>
      </c>
    </row>
    <row r="40" spans="1:27" s="74" customFormat="1" x14ac:dyDescent="0.2">
      <c r="A40" s="23">
        <f>IF(المدخلات!C37&lt;&gt;0,المدخلات!C37,"")</f>
        <v>36</v>
      </c>
      <c r="B40" s="24" t="str">
        <f>IF(المدخلات!D37&lt;&gt;"",المدخلات!D37,"")</f>
        <v/>
      </c>
      <c r="C40" s="25" t="str">
        <f>IF(المدخلات!E37&lt;&gt;"",المدخلات!E37,"")</f>
        <v/>
      </c>
      <c r="D40" s="26"/>
      <c r="E40" s="26"/>
      <c r="F40" s="26"/>
      <c r="G40" s="26"/>
      <c r="H40" s="27">
        <f t="shared" ref="H40:H43" si="13">IF(A40&lt;&gt;"",SUM(D40:G40),"")</f>
        <v>0</v>
      </c>
      <c r="I40" s="28">
        <f t="shared" ref="I40:I43" si="14">IF(A40&lt;&gt;"",(D40+E40+F40+G40)/4,"")</f>
        <v>0</v>
      </c>
      <c r="J40" s="29">
        <f t="shared" si="4"/>
        <v>1</v>
      </c>
      <c r="K40" s="26"/>
      <c r="L40" s="26"/>
      <c r="M40" s="26"/>
      <c r="N40" s="27">
        <f t="shared" ref="N40:N43" si="15">IF(A40&lt;&gt;"",SUM(K40:M40),"")</f>
        <v>0</v>
      </c>
      <c r="O40" s="28">
        <f t="shared" ref="O40:O43" si="16">IF(A40&lt;&gt;"",(K40+L40+M40)/3,"")</f>
        <v>0</v>
      </c>
      <c r="P40" s="29">
        <f t="shared" si="7"/>
        <v>1</v>
      </c>
      <c r="Q40" s="26"/>
      <c r="R40" s="26"/>
      <c r="S40" s="26"/>
      <c r="T40" s="26"/>
      <c r="U40" s="27">
        <f t="shared" si="0"/>
        <v>0</v>
      </c>
      <c r="V40" s="28">
        <f t="shared" si="8"/>
        <v>0</v>
      </c>
      <c r="W40" s="30">
        <f t="shared" si="9"/>
        <v>1</v>
      </c>
      <c r="X40" s="31">
        <f t="shared" si="10"/>
        <v>0</v>
      </c>
      <c r="Y40" s="31">
        <f t="shared" si="11"/>
        <v>0</v>
      </c>
      <c r="Z40" s="32">
        <f t="shared" si="12"/>
        <v>1</v>
      </c>
      <c r="AA40" s="33" t="str">
        <f t="shared" si="1"/>
        <v/>
      </c>
    </row>
    <row r="41" spans="1:27" s="74" customFormat="1" x14ac:dyDescent="0.2">
      <c r="A41" s="23">
        <f>IF(المدخلات!C38&lt;&gt;0,المدخلات!C38,"")</f>
        <v>37</v>
      </c>
      <c r="B41" s="24" t="str">
        <f>IF(المدخلات!D38&lt;&gt;"",المدخلات!D38,"")</f>
        <v/>
      </c>
      <c r="C41" s="25" t="str">
        <f>IF(المدخلات!E38&lt;&gt;"",المدخلات!E38,"")</f>
        <v/>
      </c>
      <c r="D41" s="26"/>
      <c r="E41" s="26"/>
      <c r="F41" s="26"/>
      <c r="G41" s="26"/>
      <c r="H41" s="27">
        <f t="shared" si="13"/>
        <v>0</v>
      </c>
      <c r="I41" s="28">
        <f t="shared" si="14"/>
        <v>0</v>
      </c>
      <c r="J41" s="29">
        <f t="shared" si="4"/>
        <v>1</v>
      </c>
      <c r="K41" s="26"/>
      <c r="L41" s="26"/>
      <c r="M41" s="26"/>
      <c r="N41" s="27">
        <f t="shared" si="15"/>
        <v>0</v>
      </c>
      <c r="O41" s="28">
        <f t="shared" si="16"/>
        <v>0</v>
      </c>
      <c r="P41" s="29">
        <f t="shared" si="7"/>
        <v>1</v>
      </c>
      <c r="Q41" s="26"/>
      <c r="R41" s="26"/>
      <c r="S41" s="26"/>
      <c r="T41" s="26"/>
      <c r="U41" s="27">
        <f t="shared" si="0"/>
        <v>0</v>
      </c>
      <c r="V41" s="28">
        <f t="shared" si="8"/>
        <v>0</v>
      </c>
      <c r="W41" s="30">
        <f t="shared" si="9"/>
        <v>1</v>
      </c>
      <c r="X41" s="31">
        <f t="shared" si="10"/>
        <v>0</v>
      </c>
      <c r="Y41" s="31">
        <f t="shared" si="11"/>
        <v>0</v>
      </c>
      <c r="Z41" s="32">
        <f t="shared" si="12"/>
        <v>1</v>
      </c>
      <c r="AA41" s="33" t="str">
        <f t="shared" si="1"/>
        <v/>
      </c>
    </row>
    <row r="42" spans="1:27" s="74" customFormat="1" x14ac:dyDescent="0.2">
      <c r="A42" s="23">
        <f>IF(المدخلات!C39&lt;&gt;0,المدخلات!C39,"")</f>
        <v>38</v>
      </c>
      <c r="B42" s="24" t="str">
        <f>IF(المدخلات!D39&lt;&gt;"",المدخلات!D39,"")</f>
        <v/>
      </c>
      <c r="C42" s="25" t="str">
        <f>IF(المدخلات!E39&lt;&gt;"",المدخلات!E39,"")</f>
        <v/>
      </c>
      <c r="D42" s="26"/>
      <c r="E42" s="26"/>
      <c r="F42" s="26"/>
      <c r="G42" s="26"/>
      <c r="H42" s="27">
        <f t="shared" si="13"/>
        <v>0</v>
      </c>
      <c r="I42" s="28">
        <f t="shared" si="14"/>
        <v>0</v>
      </c>
      <c r="J42" s="29">
        <f t="shared" si="4"/>
        <v>1</v>
      </c>
      <c r="K42" s="26"/>
      <c r="L42" s="26"/>
      <c r="M42" s="26"/>
      <c r="N42" s="27">
        <f t="shared" si="15"/>
        <v>0</v>
      </c>
      <c r="O42" s="28">
        <f t="shared" si="16"/>
        <v>0</v>
      </c>
      <c r="P42" s="29">
        <f t="shared" si="7"/>
        <v>1</v>
      </c>
      <c r="Q42" s="26"/>
      <c r="R42" s="26"/>
      <c r="S42" s="26"/>
      <c r="T42" s="26"/>
      <c r="U42" s="27">
        <f t="shared" si="0"/>
        <v>0</v>
      </c>
      <c r="V42" s="28">
        <f t="shared" si="8"/>
        <v>0</v>
      </c>
      <c r="W42" s="30">
        <f t="shared" si="9"/>
        <v>1</v>
      </c>
      <c r="X42" s="31">
        <f t="shared" si="10"/>
        <v>0</v>
      </c>
      <c r="Y42" s="31">
        <f t="shared" si="11"/>
        <v>0</v>
      </c>
      <c r="Z42" s="32">
        <f t="shared" si="12"/>
        <v>1</v>
      </c>
      <c r="AA42" s="33" t="str">
        <f t="shared" si="1"/>
        <v/>
      </c>
    </row>
    <row r="43" spans="1:27" s="74" customFormat="1" x14ac:dyDescent="0.2">
      <c r="A43" s="23">
        <f>IF(المدخلات!C40&lt;&gt;0,المدخلات!C40,"")</f>
        <v>39</v>
      </c>
      <c r="B43" s="24" t="str">
        <f>IF(المدخلات!D40&lt;&gt;"",المدخلات!D40,"")</f>
        <v/>
      </c>
      <c r="C43" s="25" t="str">
        <f>IF(المدخلات!E40&lt;&gt;"",المدخلات!E40,"")</f>
        <v/>
      </c>
      <c r="D43" s="26"/>
      <c r="E43" s="26"/>
      <c r="F43" s="26"/>
      <c r="G43" s="26"/>
      <c r="H43" s="27">
        <f t="shared" si="13"/>
        <v>0</v>
      </c>
      <c r="I43" s="28">
        <f t="shared" si="14"/>
        <v>0</v>
      </c>
      <c r="J43" s="29">
        <f t="shared" si="4"/>
        <v>1</v>
      </c>
      <c r="K43" s="26"/>
      <c r="L43" s="26"/>
      <c r="M43" s="26"/>
      <c r="N43" s="27">
        <f t="shared" si="15"/>
        <v>0</v>
      </c>
      <c r="O43" s="28">
        <f t="shared" si="16"/>
        <v>0</v>
      </c>
      <c r="P43" s="29">
        <f t="shared" si="7"/>
        <v>1</v>
      </c>
      <c r="Q43" s="26"/>
      <c r="R43" s="26"/>
      <c r="S43" s="26"/>
      <c r="T43" s="26"/>
      <c r="U43" s="27">
        <f t="shared" si="0"/>
        <v>0</v>
      </c>
      <c r="V43" s="28">
        <f t="shared" si="8"/>
        <v>0</v>
      </c>
      <c r="W43" s="30">
        <f t="shared" si="9"/>
        <v>1</v>
      </c>
      <c r="X43" s="31">
        <f t="shared" si="10"/>
        <v>0</v>
      </c>
      <c r="Y43" s="31">
        <f t="shared" si="11"/>
        <v>0</v>
      </c>
      <c r="Z43" s="32">
        <f t="shared" si="12"/>
        <v>1</v>
      </c>
      <c r="AA43" s="33" t="str">
        <f t="shared" si="1"/>
        <v/>
      </c>
    </row>
    <row r="44" spans="1:27" s="74" customFormat="1" x14ac:dyDescent="0.2">
      <c r="A44" s="23">
        <f>IF(المدخلات!C41&lt;&gt;0,المدخلات!C41,"")</f>
        <v>40</v>
      </c>
      <c r="B44" s="24" t="str">
        <f>IF(المدخلات!D41&lt;&gt;"",المدخلات!D41,"")</f>
        <v/>
      </c>
      <c r="C44" s="25" t="str">
        <f>IF(المدخلات!E41&lt;&gt;"",المدخلات!E41,"")</f>
        <v/>
      </c>
      <c r="D44" s="26"/>
      <c r="E44" s="26"/>
      <c r="F44" s="26"/>
      <c r="G44" s="26"/>
      <c r="H44" s="27">
        <f t="shared" ref="H44:H45" si="17">IF(A44&lt;&gt;"",SUM(D44:G44),"")</f>
        <v>0</v>
      </c>
      <c r="I44" s="28">
        <f t="shared" ref="I44:I45" si="18">IF(A44&lt;&gt;"",(D44+E44+F44+G44)/4,"")</f>
        <v>0</v>
      </c>
      <c r="J44" s="29">
        <f t="shared" si="4"/>
        <v>1</v>
      </c>
      <c r="K44" s="26"/>
      <c r="L44" s="26"/>
      <c r="M44" s="26"/>
      <c r="N44" s="27">
        <f t="shared" ref="N44:N45" si="19">IF(A44&lt;&gt;"",SUM(K44:M44),"")</f>
        <v>0</v>
      </c>
      <c r="O44" s="28">
        <f t="shared" ref="O44:O45" si="20">IF(A44&lt;&gt;"",(K44+L44+M44)/3,"")</f>
        <v>0</v>
      </c>
      <c r="P44" s="29">
        <f t="shared" si="7"/>
        <v>1</v>
      </c>
      <c r="Q44" s="26"/>
      <c r="R44" s="26"/>
      <c r="S44" s="26"/>
      <c r="T44" s="26"/>
      <c r="U44" s="27">
        <f t="shared" si="0"/>
        <v>0</v>
      </c>
      <c r="V44" s="28">
        <f t="shared" si="8"/>
        <v>0</v>
      </c>
      <c r="W44" s="30">
        <f t="shared" si="9"/>
        <v>1</v>
      </c>
      <c r="X44" s="31">
        <f t="shared" si="10"/>
        <v>0</v>
      </c>
      <c r="Y44" s="31">
        <f t="shared" si="11"/>
        <v>0</v>
      </c>
      <c r="Z44" s="32">
        <f t="shared" si="12"/>
        <v>1</v>
      </c>
      <c r="AA44" s="33" t="str">
        <f t="shared" si="1"/>
        <v/>
      </c>
    </row>
    <row r="45" spans="1:27" s="74" customFormat="1" x14ac:dyDescent="0.2">
      <c r="A45" s="23">
        <f>IF(المدخلات!C42&lt;&gt;0,المدخلات!C42,"")</f>
        <v>41</v>
      </c>
      <c r="B45" s="24" t="str">
        <f>IF(المدخلات!D42&lt;&gt;"",المدخلات!D42,"")</f>
        <v/>
      </c>
      <c r="C45" s="25" t="str">
        <f>IF(المدخلات!E42&lt;&gt;"",المدخلات!E42,"")</f>
        <v/>
      </c>
      <c r="D45" s="26"/>
      <c r="E45" s="26"/>
      <c r="F45" s="26"/>
      <c r="G45" s="26"/>
      <c r="H45" s="27">
        <f t="shared" si="17"/>
        <v>0</v>
      </c>
      <c r="I45" s="28">
        <f t="shared" si="18"/>
        <v>0</v>
      </c>
      <c r="J45" s="29">
        <f t="shared" si="4"/>
        <v>1</v>
      </c>
      <c r="K45" s="26"/>
      <c r="L45" s="26"/>
      <c r="M45" s="26"/>
      <c r="N45" s="27">
        <f t="shared" si="19"/>
        <v>0</v>
      </c>
      <c r="O45" s="28">
        <f t="shared" si="20"/>
        <v>0</v>
      </c>
      <c r="P45" s="29">
        <f t="shared" si="7"/>
        <v>1</v>
      </c>
      <c r="Q45" s="26"/>
      <c r="R45" s="26"/>
      <c r="S45" s="26"/>
      <c r="T45" s="26"/>
      <c r="U45" s="27">
        <f t="shared" ref="U45:U49" si="21">IF(A45&lt;&gt;"",IF(T45&lt;&gt;7.77,SUM(Q45:T45),SUM(Q45:S45)),"")</f>
        <v>0</v>
      </c>
      <c r="V45" s="28">
        <f t="shared" ref="V45:V49" si="22">IF(A45&lt;&gt;"",IF(T45=7.77,U45/3,U45/4),"")</f>
        <v>0</v>
      </c>
      <c r="W45" s="30">
        <f t="shared" si="9"/>
        <v>1</v>
      </c>
      <c r="X45" s="31">
        <f t="shared" ref="X45:X49" si="23">IF(A45&lt;&gt;"",I45*2+O45*2+V45,"")</f>
        <v>0</v>
      </c>
      <c r="Y45" s="31">
        <f t="shared" ref="Y45:Y49" si="24">IF(A45&lt;&gt;"",(I45*2+O45*2+V45)/5,"")</f>
        <v>0</v>
      </c>
      <c r="Z45" s="32">
        <f t="shared" si="12"/>
        <v>1</v>
      </c>
      <c r="AA45" s="33" t="str">
        <f t="shared" ref="AA45:AA49" si="25">IF(A45&lt;&gt;"",IF(Y45&gt;=16,"شكر",IF(Y45&gt;=15,"شرف",IF(Y45&gt;=14,"تشجيع",IF(Y45&gt;=13,"رضا","")))),"")</f>
        <v/>
      </c>
    </row>
    <row r="46" spans="1:27" s="74" customFormat="1" x14ac:dyDescent="0.2">
      <c r="A46" s="23">
        <f>IF(المدخلات!C43&lt;&gt;0,المدخلات!C43,"")</f>
        <v>42</v>
      </c>
      <c r="B46" s="24" t="str">
        <f>IF(المدخلات!D43&lt;&gt;"",المدخلات!D43,"")</f>
        <v/>
      </c>
      <c r="C46" s="25" t="str">
        <f>IF(المدخلات!E43&lt;&gt;"",المدخلات!E43,"")</f>
        <v/>
      </c>
      <c r="D46" s="26"/>
      <c r="E46" s="26"/>
      <c r="F46" s="26"/>
      <c r="G46" s="26"/>
      <c r="H46" s="27">
        <f t="shared" ref="H46:H49" si="26">IF(A46&lt;&gt;"",SUM(D46:G46),"")</f>
        <v>0</v>
      </c>
      <c r="I46" s="28">
        <f t="shared" ref="I46:I49" si="27">IF(A46&lt;&gt;"",(D46+E46+F46+G46)/4,"")</f>
        <v>0</v>
      </c>
      <c r="J46" s="29">
        <f t="shared" si="4"/>
        <v>1</v>
      </c>
      <c r="K46" s="26"/>
      <c r="L46" s="26"/>
      <c r="M46" s="26"/>
      <c r="N46" s="27">
        <f t="shared" ref="N46:N49" si="28">IF(A46&lt;&gt;"",SUM(K46:M46),"")</f>
        <v>0</v>
      </c>
      <c r="O46" s="28">
        <f t="shared" ref="O46:O49" si="29">IF(A46&lt;&gt;"",(K46+L46+M46)/3,"")</f>
        <v>0</v>
      </c>
      <c r="P46" s="29">
        <f t="shared" si="7"/>
        <v>1</v>
      </c>
      <c r="Q46" s="26"/>
      <c r="R46" s="26"/>
      <c r="S46" s="26"/>
      <c r="T46" s="26"/>
      <c r="U46" s="27">
        <f t="shared" si="21"/>
        <v>0</v>
      </c>
      <c r="V46" s="28">
        <f t="shared" si="22"/>
        <v>0</v>
      </c>
      <c r="W46" s="30">
        <f t="shared" si="9"/>
        <v>1</v>
      </c>
      <c r="X46" s="31">
        <f t="shared" si="23"/>
        <v>0</v>
      </c>
      <c r="Y46" s="31">
        <f t="shared" si="24"/>
        <v>0</v>
      </c>
      <c r="Z46" s="32">
        <f t="shared" si="12"/>
        <v>1</v>
      </c>
      <c r="AA46" s="33" t="str">
        <f t="shared" si="25"/>
        <v/>
      </c>
    </row>
    <row r="47" spans="1:27" s="74" customFormat="1" x14ac:dyDescent="0.2">
      <c r="A47" s="23">
        <f>IF(المدخلات!C44&lt;&gt;0,المدخلات!C44,"")</f>
        <v>43</v>
      </c>
      <c r="B47" s="24" t="str">
        <f>IF(المدخلات!D44&lt;&gt;"",المدخلات!D44,"")</f>
        <v/>
      </c>
      <c r="C47" s="25" t="str">
        <f>IF(المدخلات!E44&lt;&gt;"",المدخلات!E44,"")</f>
        <v/>
      </c>
      <c r="D47" s="26"/>
      <c r="E47" s="26"/>
      <c r="F47" s="26"/>
      <c r="G47" s="26"/>
      <c r="H47" s="27">
        <f t="shared" si="26"/>
        <v>0</v>
      </c>
      <c r="I47" s="28">
        <f t="shared" si="27"/>
        <v>0</v>
      </c>
      <c r="J47" s="29">
        <f t="shared" si="4"/>
        <v>1</v>
      </c>
      <c r="K47" s="26"/>
      <c r="L47" s="26"/>
      <c r="M47" s="26"/>
      <c r="N47" s="27">
        <f t="shared" si="28"/>
        <v>0</v>
      </c>
      <c r="O47" s="28">
        <f t="shared" si="29"/>
        <v>0</v>
      </c>
      <c r="P47" s="29">
        <f t="shared" si="7"/>
        <v>1</v>
      </c>
      <c r="Q47" s="26"/>
      <c r="R47" s="26"/>
      <c r="S47" s="26"/>
      <c r="T47" s="26"/>
      <c r="U47" s="27">
        <f t="shared" si="21"/>
        <v>0</v>
      </c>
      <c r="V47" s="28">
        <f t="shared" si="22"/>
        <v>0</v>
      </c>
      <c r="W47" s="30">
        <f t="shared" si="9"/>
        <v>1</v>
      </c>
      <c r="X47" s="31">
        <f t="shared" si="23"/>
        <v>0</v>
      </c>
      <c r="Y47" s="31">
        <f t="shared" si="24"/>
        <v>0</v>
      </c>
      <c r="Z47" s="32">
        <f t="shared" si="12"/>
        <v>1</v>
      </c>
      <c r="AA47" s="33" t="str">
        <f t="shared" si="25"/>
        <v/>
      </c>
    </row>
    <row r="48" spans="1:27" s="74" customFormat="1" x14ac:dyDescent="0.2">
      <c r="A48" s="23">
        <f>IF(المدخلات!C45&lt;&gt;0,المدخلات!C45,"")</f>
        <v>44</v>
      </c>
      <c r="B48" s="24" t="str">
        <f>IF(المدخلات!D45&lt;&gt;"",المدخلات!D45,"")</f>
        <v/>
      </c>
      <c r="C48" s="25" t="str">
        <f>IF(المدخلات!E45&lt;&gt;"",المدخلات!E45,"")</f>
        <v/>
      </c>
      <c r="D48" s="26"/>
      <c r="E48" s="26"/>
      <c r="F48" s="26"/>
      <c r="G48" s="26"/>
      <c r="H48" s="27">
        <f t="shared" si="26"/>
        <v>0</v>
      </c>
      <c r="I48" s="28">
        <f t="shared" si="27"/>
        <v>0</v>
      </c>
      <c r="J48" s="29">
        <f t="shared" si="4"/>
        <v>1</v>
      </c>
      <c r="K48" s="26"/>
      <c r="L48" s="26"/>
      <c r="M48" s="26"/>
      <c r="N48" s="27">
        <f t="shared" si="28"/>
        <v>0</v>
      </c>
      <c r="O48" s="28">
        <f t="shared" si="29"/>
        <v>0</v>
      </c>
      <c r="P48" s="29">
        <f t="shared" si="7"/>
        <v>1</v>
      </c>
      <c r="Q48" s="26"/>
      <c r="R48" s="26"/>
      <c r="S48" s="26"/>
      <c r="T48" s="26"/>
      <c r="U48" s="27">
        <f t="shared" si="21"/>
        <v>0</v>
      </c>
      <c r="V48" s="28">
        <f t="shared" si="22"/>
        <v>0</v>
      </c>
      <c r="W48" s="30">
        <f t="shared" si="9"/>
        <v>1</v>
      </c>
      <c r="X48" s="31">
        <f t="shared" si="23"/>
        <v>0</v>
      </c>
      <c r="Y48" s="31">
        <f t="shared" si="24"/>
        <v>0</v>
      </c>
      <c r="Z48" s="32">
        <f t="shared" si="12"/>
        <v>1</v>
      </c>
      <c r="AA48" s="33" t="str">
        <f t="shared" si="25"/>
        <v/>
      </c>
    </row>
    <row r="49" spans="1:42" s="74" customFormat="1" x14ac:dyDescent="0.2">
      <c r="A49" s="23">
        <f>IF(المدخلات!C46&lt;&gt;0,المدخلات!C46,"")</f>
        <v>45</v>
      </c>
      <c r="B49" s="24" t="str">
        <f>IF(المدخلات!D46&lt;&gt;"",المدخلات!D46,"")</f>
        <v/>
      </c>
      <c r="C49" s="25" t="str">
        <f>IF(المدخلات!E46&lt;&gt;"",المدخلات!E46,"")</f>
        <v/>
      </c>
      <c r="D49" s="26"/>
      <c r="E49" s="26"/>
      <c r="F49" s="26"/>
      <c r="G49" s="26"/>
      <c r="H49" s="27">
        <f t="shared" si="26"/>
        <v>0</v>
      </c>
      <c r="I49" s="28">
        <f t="shared" si="27"/>
        <v>0</v>
      </c>
      <c r="J49" s="29">
        <f t="shared" si="4"/>
        <v>1</v>
      </c>
      <c r="K49" s="26"/>
      <c r="L49" s="26"/>
      <c r="M49" s="26"/>
      <c r="N49" s="27">
        <f t="shared" si="28"/>
        <v>0</v>
      </c>
      <c r="O49" s="28">
        <f t="shared" si="29"/>
        <v>0</v>
      </c>
      <c r="P49" s="29">
        <f t="shared" si="7"/>
        <v>1</v>
      </c>
      <c r="Q49" s="26"/>
      <c r="R49" s="26"/>
      <c r="S49" s="26"/>
      <c r="T49" s="26"/>
      <c r="U49" s="27">
        <f t="shared" si="21"/>
        <v>0</v>
      </c>
      <c r="V49" s="28">
        <f t="shared" si="22"/>
        <v>0</v>
      </c>
      <c r="W49" s="30">
        <f t="shared" si="9"/>
        <v>1</v>
      </c>
      <c r="X49" s="31">
        <f t="shared" si="23"/>
        <v>0</v>
      </c>
      <c r="Y49" s="31">
        <f t="shared" si="24"/>
        <v>0</v>
      </c>
      <c r="Z49" s="32">
        <f t="shared" si="12"/>
        <v>1</v>
      </c>
      <c r="AA49" s="33" t="str">
        <f t="shared" si="25"/>
        <v/>
      </c>
    </row>
    <row r="51" spans="1:42" s="74" customFormat="1" x14ac:dyDescent="0.2">
      <c r="A51" s="281" t="s">
        <v>6</v>
      </c>
      <c r="B51" s="282"/>
      <c r="C51" s="287" t="str">
        <f>C1</f>
        <v/>
      </c>
      <c r="D51" s="288"/>
      <c r="E51" s="288"/>
      <c r="F51" s="289"/>
      <c r="G51" s="73"/>
      <c r="H51" s="281" t="s">
        <v>7</v>
      </c>
      <c r="I51" s="282"/>
      <c r="J51" s="287" t="str">
        <f>J1</f>
        <v/>
      </c>
      <c r="K51" s="288"/>
      <c r="L51" s="288"/>
      <c r="M51" s="289"/>
      <c r="N51" s="73"/>
      <c r="O51" s="281" t="s">
        <v>8</v>
      </c>
      <c r="P51" s="282"/>
      <c r="Q51" s="287" t="str">
        <f>Q1</f>
        <v/>
      </c>
      <c r="R51" s="288"/>
      <c r="S51" s="288"/>
      <c r="T51" s="73"/>
      <c r="U51" s="281" t="s">
        <v>9</v>
      </c>
      <c r="V51" s="282"/>
      <c r="W51" s="287" t="str">
        <f>W1</f>
        <v>2019-2018</v>
      </c>
      <c r="X51" s="288"/>
      <c r="Y51" s="289"/>
      <c r="Z51" s="73"/>
      <c r="AA51" s="73"/>
      <c r="AB51" s="73"/>
    </row>
    <row r="52" spans="1:42" ht="20.25" x14ac:dyDescent="0.3">
      <c r="K52" s="322" t="s">
        <v>40</v>
      </c>
      <c r="L52" s="322"/>
      <c r="M52" s="322"/>
      <c r="N52" s="323"/>
      <c r="O52" s="322"/>
      <c r="P52" s="322"/>
      <c r="Q52" s="322"/>
      <c r="R52" s="322"/>
      <c r="S52" s="322"/>
      <c r="T52" s="323"/>
      <c r="U52" s="322"/>
      <c r="V52" s="322"/>
    </row>
    <row r="54" spans="1:42" ht="49.5" customHeight="1" x14ac:dyDescent="0.2">
      <c r="A54" s="68"/>
      <c r="B54" s="37"/>
      <c r="C54" s="37"/>
      <c r="D54" s="56" t="s">
        <v>21</v>
      </c>
      <c r="E54" s="56" t="s">
        <v>22</v>
      </c>
      <c r="F54" s="56" t="s">
        <v>114</v>
      </c>
      <c r="G54" s="56" t="s">
        <v>23</v>
      </c>
      <c r="I54" s="20" t="s">
        <v>25</v>
      </c>
      <c r="J54" s="35"/>
      <c r="K54" s="18" t="s">
        <v>27</v>
      </c>
      <c r="L54" s="19" t="s">
        <v>28</v>
      </c>
      <c r="M54" s="19" t="s">
        <v>29</v>
      </c>
      <c r="O54" s="20" t="s">
        <v>25</v>
      </c>
      <c r="P54" s="35"/>
      <c r="Q54" s="21" t="s">
        <v>30</v>
      </c>
      <c r="R54" s="22" t="s">
        <v>31</v>
      </c>
      <c r="S54" s="22" t="s">
        <v>32</v>
      </c>
      <c r="T54" s="22" t="s">
        <v>33</v>
      </c>
      <c r="V54" s="20" t="s">
        <v>25</v>
      </c>
      <c r="W54" s="35"/>
      <c r="Y54" s="20" t="s">
        <v>35</v>
      </c>
      <c r="AD54" s="38"/>
      <c r="AE54" s="39"/>
    </row>
    <row r="55" spans="1:42" x14ac:dyDescent="0.2">
      <c r="B55" s="303" t="s">
        <v>38</v>
      </c>
      <c r="C55" s="304"/>
      <c r="D55" s="34">
        <f>MAX(D5:D49)</f>
        <v>0</v>
      </c>
      <c r="E55" s="34">
        <f>MAX(E5:E49)</f>
        <v>0</v>
      </c>
      <c r="F55" s="34">
        <f>MAX(F5:F49)</f>
        <v>0</v>
      </c>
      <c r="G55" s="34">
        <f>MAX(G5:G49)</f>
        <v>0</v>
      </c>
      <c r="I55" s="34">
        <f>MAX(I5:I49)</f>
        <v>0</v>
      </c>
      <c r="J55" s="35"/>
      <c r="K55" s="34">
        <f>MAX(K5:K49)</f>
        <v>0</v>
      </c>
      <c r="L55" s="34">
        <f>MAX(L5:L49)</f>
        <v>0</v>
      </c>
      <c r="M55" s="197">
        <f>MAX(M5:M49)</f>
        <v>0</v>
      </c>
      <c r="O55" s="34">
        <f>MAX(O5:O49)</f>
        <v>0</v>
      </c>
      <c r="P55" s="35"/>
      <c r="Q55" s="34">
        <f>MAX(Q5:Q49)</f>
        <v>0</v>
      </c>
      <c r="R55" s="34">
        <f>MAX(R5:R49)</f>
        <v>0</v>
      </c>
      <c r="S55" s="34">
        <f>MAX(S5:S49)</f>
        <v>0</v>
      </c>
      <c r="T55" s="197">
        <f t="array" ref="T55">MAX(IF(T5:T49&lt;&gt;7.77,T5:T49))</f>
        <v>0</v>
      </c>
      <c r="V55" s="197">
        <f>MAX(V5:V49)</f>
        <v>0</v>
      </c>
      <c r="W55" s="35"/>
      <c r="Y55" s="197">
        <f>MAX(Y5:Y49)</f>
        <v>0</v>
      </c>
    </row>
    <row r="56" spans="1:42" x14ac:dyDescent="0.2">
      <c r="B56" s="303" t="s">
        <v>39</v>
      </c>
      <c r="C56" s="304"/>
      <c r="D56" s="36">
        <f>MIN(D5:D49)</f>
        <v>0</v>
      </c>
      <c r="E56" s="36">
        <f>MIN(E5:E49)</f>
        <v>0</v>
      </c>
      <c r="F56" s="36">
        <f>MIN(F5:F49)</f>
        <v>0</v>
      </c>
      <c r="G56" s="36">
        <f>MIN(G5:G49)</f>
        <v>0</v>
      </c>
      <c r="I56" s="36">
        <f>MIN(I5:I49)</f>
        <v>0</v>
      </c>
      <c r="J56" s="35"/>
      <c r="K56" s="36">
        <f>MIN(K5:K49)</f>
        <v>0</v>
      </c>
      <c r="L56" s="36">
        <f>MIN(L5:L49)</f>
        <v>0</v>
      </c>
      <c r="M56" s="197">
        <f>MIN(M5:M49)</f>
        <v>0</v>
      </c>
      <c r="O56" s="36">
        <f>MIN(O5:O49)</f>
        <v>0</v>
      </c>
      <c r="P56" s="35"/>
      <c r="Q56" s="36">
        <f>MIN(Q5:Q49)</f>
        <v>0</v>
      </c>
      <c r="R56" s="36">
        <f>MIN(R5:R49)</f>
        <v>0</v>
      </c>
      <c r="S56" s="36">
        <f>MIN(S5:S49)</f>
        <v>0</v>
      </c>
      <c r="T56" s="197">
        <f t="array" ref="T56">MIN(IF(T5:T49&lt;&gt;7.77,T5:T49))</f>
        <v>0</v>
      </c>
      <c r="V56" s="197">
        <f>MIN(V5:V49)</f>
        <v>0</v>
      </c>
      <c r="W56" s="35"/>
      <c r="Y56" s="197">
        <f>MIN(Y5:Y49)</f>
        <v>0</v>
      </c>
    </row>
    <row r="57" spans="1:42" ht="15" customHeight="1" x14ac:dyDescent="0.2">
      <c r="A57" s="302" t="s">
        <v>41</v>
      </c>
      <c r="B57" s="280" t="s">
        <v>42</v>
      </c>
      <c r="C57" s="280"/>
      <c r="D57" s="36" t="e">
        <f>AVERAGE(D5:D49)</f>
        <v>#DIV/0!</v>
      </c>
      <c r="E57" s="36" t="e">
        <f>AVERAGE(E5:E49)</f>
        <v>#DIV/0!</v>
      </c>
      <c r="F57" s="83" t="e">
        <f>AVERAGE(F5:F49)</f>
        <v>#DIV/0!</v>
      </c>
      <c r="G57" s="196" t="e">
        <f>AVERAGE(G5:G49)</f>
        <v>#DIV/0!</v>
      </c>
      <c r="I57" s="34">
        <f>AVERAGE(I5:I49)</f>
        <v>0</v>
      </c>
      <c r="J57" s="35"/>
      <c r="K57" s="36" t="e">
        <f>AVERAGE(K5:K49)</f>
        <v>#DIV/0!</v>
      </c>
      <c r="L57" s="36" t="e">
        <f>AVERAGE(L5:L49)</f>
        <v>#DIV/0!</v>
      </c>
      <c r="M57" s="197" t="e">
        <f>AVERAGE(M5:M49)</f>
        <v>#DIV/0!</v>
      </c>
      <c r="O57" s="196">
        <f>AVERAGE(O5:O49)</f>
        <v>0</v>
      </c>
      <c r="P57" s="40"/>
      <c r="Q57" s="36" t="e">
        <f>AVERAGE(Q5:Q49)</f>
        <v>#DIV/0!</v>
      </c>
      <c r="R57" s="36" t="e">
        <f>AVERAGE(R5:R49)</f>
        <v>#DIV/0!</v>
      </c>
      <c r="S57" s="36" t="e">
        <f>AVERAGE(S5:S49)</f>
        <v>#DIV/0!</v>
      </c>
      <c r="T57" s="197">
        <f t="array" ref="T57">AVERAGE(IF(T5:T49&lt;&gt;7.77,T5:T49))</f>
        <v>0</v>
      </c>
      <c r="V57" s="197">
        <f>AVERAGE(V5:V49)</f>
        <v>0</v>
      </c>
      <c r="W57" s="40"/>
      <c r="Y57" s="197">
        <f>AVERAGE(Y5:Y49)</f>
        <v>0</v>
      </c>
      <c r="AD57" s="38"/>
      <c r="AE57" s="39"/>
    </row>
    <row r="58" spans="1:42" x14ac:dyDescent="0.2">
      <c r="A58" s="302"/>
      <c r="B58" s="304" t="s">
        <v>43</v>
      </c>
      <c r="C58" s="280"/>
      <c r="D58" s="41">
        <f>COUNTIF(D5:D49,"&gt;=10")</f>
        <v>0</v>
      </c>
      <c r="E58" s="41">
        <f>COUNTIF(E5:E49,"&gt;=10")</f>
        <v>0</v>
      </c>
      <c r="F58" s="82">
        <f>COUNTIF(F5:F49,"&gt;=10")</f>
        <v>0</v>
      </c>
      <c r="G58" s="41">
        <f>COUNTIF(G5:G49,"&gt;=10")</f>
        <v>0</v>
      </c>
      <c r="I58" s="41">
        <f>COUNTIF(I5:I49,"&gt;=10")</f>
        <v>0</v>
      </c>
      <c r="J58" s="42"/>
      <c r="K58" s="41">
        <f>COUNTIF(K5:K49,"&gt;=10")</f>
        <v>0</v>
      </c>
      <c r="L58" s="82">
        <f>COUNTIF(L5:L49,"&gt;=10")</f>
        <v>0</v>
      </c>
      <c r="M58" s="41">
        <f>COUNTIF(M5:M49,"&gt;=10")</f>
        <v>0</v>
      </c>
      <c r="O58" s="41">
        <f>COUNTIF(O5:O49,"&gt;=10")</f>
        <v>0</v>
      </c>
      <c r="P58" s="43"/>
      <c r="Q58" s="41">
        <f>COUNTIF(Q5:Q49,"&gt;=10")</f>
        <v>0</v>
      </c>
      <c r="R58" s="41">
        <f>COUNTIF(R5:R49,"&gt;=10")</f>
        <v>0</v>
      </c>
      <c r="S58" s="82">
        <f>COUNTIF(S5:S49,"&gt;=10")</f>
        <v>0</v>
      </c>
      <c r="T58" s="44">
        <f>COUNTIF(T5:T49,"&gt;=10")-COUNTIF(T5:T49,"=7,77")</f>
        <v>0</v>
      </c>
      <c r="V58" s="41">
        <f>COUNTIF(V5:V49,"&gt;=10")</f>
        <v>0</v>
      </c>
      <c r="W58" s="43"/>
      <c r="Y58" s="41">
        <f>COUNTIF(Y5:Y49,"&gt;=10")</f>
        <v>0</v>
      </c>
      <c r="AD58" s="38"/>
      <c r="AE58" s="39"/>
    </row>
    <row r="59" spans="1:42" x14ac:dyDescent="0.2">
      <c r="A59" s="302"/>
      <c r="B59" s="305" t="s">
        <v>44</v>
      </c>
      <c r="C59" s="306"/>
      <c r="D59" s="46" t="e">
        <f>D58/(D58+D61)*100</f>
        <v>#DIV/0!</v>
      </c>
      <c r="E59" s="46" t="e">
        <f>E58/(E58+E61)*100</f>
        <v>#DIV/0!</v>
      </c>
      <c r="F59" s="46" t="e">
        <f>F58/(F58+F61)*100</f>
        <v>#DIV/0!</v>
      </c>
      <c r="G59" s="107" t="e">
        <f>G58/(G58+G61)*100</f>
        <v>#DIV/0!</v>
      </c>
      <c r="I59" s="74"/>
      <c r="J59" s="74"/>
      <c r="K59" s="46" t="e">
        <f>K58/(K58+K61)*100</f>
        <v>#DIV/0!</v>
      </c>
      <c r="L59" s="46" t="e">
        <f>L58/(L58+L61)*100</f>
        <v>#DIV/0!</v>
      </c>
      <c r="M59" s="46" t="e">
        <f>M58/(M58+M61)*100</f>
        <v>#DIV/0!</v>
      </c>
      <c r="O59" s="74"/>
      <c r="P59" s="74"/>
      <c r="Q59" s="46" t="e">
        <f t="shared" ref="Q59:T59" si="30">Q58/(Q58+Q61)*100</f>
        <v>#DIV/0!</v>
      </c>
      <c r="R59" s="46" t="e">
        <f t="shared" si="30"/>
        <v>#DIV/0!</v>
      </c>
      <c r="S59" s="46" t="e">
        <f t="shared" si="30"/>
        <v>#DIV/0!</v>
      </c>
      <c r="T59" s="46" t="e">
        <f t="shared" si="30"/>
        <v>#DIV/0!</v>
      </c>
      <c r="V59" s="43"/>
      <c r="W59" s="43"/>
      <c r="X59" s="43"/>
      <c r="AE59" s="38"/>
      <c r="AF59" s="39"/>
    </row>
    <row r="60" spans="1:42" s="45" customFormat="1" x14ac:dyDescent="0.2">
      <c r="A60" s="302"/>
      <c r="B60" s="37"/>
      <c r="C60" s="37"/>
      <c r="D60" s="40"/>
      <c r="E60" s="40"/>
      <c r="F60" s="40"/>
      <c r="G60" s="40"/>
      <c r="I60" s="40"/>
      <c r="J60" s="40"/>
      <c r="K60" s="40"/>
      <c r="L60" s="40"/>
      <c r="M60" s="40"/>
      <c r="O60" s="40"/>
      <c r="P60" s="17"/>
      <c r="Q60" s="40"/>
      <c r="R60" s="40"/>
      <c r="S60" s="40"/>
      <c r="T60" s="40"/>
      <c r="V60" s="40"/>
      <c r="W60" s="17"/>
      <c r="X60" s="40"/>
      <c r="Y60" s="16"/>
      <c r="Z60" s="16"/>
      <c r="AF60" s="37"/>
    </row>
    <row r="61" spans="1:42" ht="25.5" customHeight="1" x14ac:dyDescent="0.2">
      <c r="A61" s="302"/>
      <c r="B61" s="305" t="s">
        <v>45</v>
      </c>
      <c r="C61" s="306"/>
      <c r="D61" s="46">
        <f>COUNTIF(D5:D49,"&lt;10")</f>
        <v>0</v>
      </c>
      <c r="E61" s="46">
        <f>COUNTIF(E5:E49,"&lt;10")</f>
        <v>0</v>
      </c>
      <c r="F61" s="46">
        <f>COUNTIF(F5:F49,"&lt;10")</f>
        <v>0</v>
      </c>
      <c r="G61" s="46">
        <f>COUNTIF(G5:G49,"&lt;10")</f>
        <v>0</v>
      </c>
      <c r="I61" s="46">
        <f>COUNTIF(I5:I49,"&lt;10")</f>
        <v>45</v>
      </c>
      <c r="J61" s="17"/>
      <c r="K61" s="46">
        <f>COUNTIF(K5:K49,"&lt;10")</f>
        <v>0</v>
      </c>
      <c r="L61" s="46">
        <f>COUNTIF(L5:L49,"&lt;10")</f>
        <v>0</v>
      </c>
      <c r="M61" s="46">
        <f>COUNTIF(M5:M49,"&lt;10")</f>
        <v>0</v>
      </c>
      <c r="O61" s="46">
        <f>COUNTIF(O5:O49,"&lt;10")</f>
        <v>45</v>
      </c>
      <c r="P61" s="17"/>
      <c r="Q61" s="46">
        <f>COUNTIF(Q5:Q49,"&lt;10")</f>
        <v>0</v>
      </c>
      <c r="R61" s="46">
        <f>COUNTIF(R5:R49,"&lt;10")</f>
        <v>0</v>
      </c>
      <c r="S61" s="46">
        <f>COUNTIF(S5:S49,"&lt;10")</f>
        <v>0</v>
      </c>
      <c r="T61" s="46">
        <f>COUNTIF(T5:T49,"&lt;10")</f>
        <v>0</v>
      </c>
      <c r="V61" s="46">
        <f>COUNTIF(V5:V49,"&lt;10")</f>
        <v>45</v>
      </c>
      <c r="W61" s="17"/>
      <c r="X61" s="74"/>
      <c r="AE61" s="38"/>
      <c r="AF61" s="39"/>
    </row>
    <row r="62" spans="1:42" x14ac:dyDescent="0.2">
      <c r="A62" s="302"/>
      <c r="B62" s="305" t="s">
        <v>44</v>
      </c>
      <c r="C62" s="306"/>
      <c r="D62" s="46" t="e">
        <f>D61/(D61+D58)*100</f>
        <v>#DIV/0!</v>
      </c>
      <c r="E62" s="46" t="e">
        <f>E61/(E61+E58)*100</f>
        <v>#DIV/0!</v>
      </c>
      <c r="F62" s="46" t="e">
        <f>F61/(F61+F58)*100</f>
        <v>#DIV/0!</v>
      </c>
      <c r="G62" s="46" t="e">
        <f>G61/(G61+G58)*100</f>
        <v>#DIV/0!</v>
      </c>
      <c r="I62" s="46">
        <f>I61/(I61+I58)*100</f>
        <v>100</v>
      </c>
      <c r="J62" s="17"/>
      <c r="K62" s="46" t="e">
        <f>K61/(K61+K58)*100</f>
        <v>#DIV/0!</v>
      </c>
      <c r="L62" s="46" t="e">
        <f>L61/(L61+L58)*100</f>
        <v>#DIV/0!</v>
      </c>
      <c r="M62" s="46" t="e">
        <f>M61/(M61+M58)*100</f>
        <v>#DIV/0!</v>
      </c>
      <c r="O62" s="46">
        <f>O61/(O61+O58)*100</f>
        <v>100</v>
      </c>
      <c r="P62" s="47"/>
      <c r="Q62" s="46" t="e">
        <f t="shared" ref="Q62:T62" si="31">Q61/(Q61+Q58)*100</f>
        <v>#DIV/0!</v>
      </c>
      <c r="R62" s="46" t="e">
        <f t="shared" si="31"/>
        <v>#DIV/0!</v>
      </c>
      <c r="S62" s="46" t="e">
        <f t="shared" si="31"/>
        <v>#DIV/0!</v>
      </c>
      <c r="T62" s="46" t="e">
        <f t="shared" si="31"/>
        <v>#DIV/0!</v>
      </c>
      <c r="V62" s="46">
        <f>V61/(V61+V58)*100</f>
        <v>100</v>
      </c>
      <c r="W62" s="74"/>
      <c r="X62" s="74"/>
      <c r="AE62" s="38"/>
      <c r="AF62" s="39"/>
    </row>
    <row r="63" spans="1:42" s="45" customFormat="1" x14ac:dyDescent="0.2">
      <c r="A63" s="48"/>
      <c r="B63" s="49"/>
      <c r="C63" s="49"/>
      <c r="D63" s="50"/>
      <c r="E63" s="50"/>
      <c r="F63" s="50"/>
      <c r="G63" s="50"/>
      <c r="H63" s="47"/>
      <c r="I63" s="47"/>
      <c r="J63" s="47"/>
      <c r="K63" s="50"/>
      <c r="L63" s="50"/>
      <c r="M63" s="50"/>
      <c r="N63" s="47"/>
      <c r="O63" s="47"/>
      <c r="P63" s="17"/>
      <c r="Q63" s="50"/>
      <c r="R63" s="50"/>
      <c r="S63" s="50"/>
      <c r="T63" s="50"/>
      <c r="U63" s="50"/>
      <c r="V63" s="50"/>
      <c r="W63" s="50"/>
      <c r="X63" s="47"/>
      <c r="AP63" s="37"/>
    </row>
    <row r="64" spans="1:42" x14ac:dyDescent="0.2">
      <c r="AO64" s="38"/>
      <c r="AP64" s="39"/>
    </row>
    <row r="65" spans="1:42" x14ac:dyDescent="0.2">
      <c r="N65" s="319" t="s">
        <v>42</v>
      </c>
      <c r="O65" s="319"/>
      <c r="P65" s="319"/>
      <c r="Q65" s="319"/>
      <c r="R65" s="319"/>
      <c r="AO65" s="38"/>
      <c r="AP65" s="39"/>
    </row>
    <row r="66" spans="1:42" x14ac:dyDescent="0.2">
      <c r="N66" s="80" t="s">
        <v>66</v>
      </c>
      <c r="O66" s="81"/>
      <c r="P66" s="81"/>
      <c r="Q66" s="81"/>
      <c r="R66" s="81"/>
      <c r="S66" s="320">
        <f>AVERAGE(Y5:Y49)</f>
        <v>0</v>
      </c>
      <c r="T66" s="320"/>
      <c r="V66" s="321" t="s">
        <v>46</v>
      </c>
      <c r="W66" s="321"/>
      <c r="AM66" s="38"/>
      <c r="AN66" s="39"/>
    </row>
    <row r="67" spans="1:42" ht="15.75" x14ac:dyDescent="0.25">
      <c r="G67" s="109" t="s">
        <v>63</v>
      </c>
      <c r="H67" s="109" t="s">
        <v>44</v>
      </c>
      <c r="N67" s="84" t="s">
        <v>16</v>
      </c>
      <c r="O67" s="85"/>
      <c r="P67" s="85"/>
      <c r="Q67" s="85"/>
      <c r="R67" s="86"/>
      <c r="S67" s="320">
        <f>I57</f>
        <v>0</v>
      </c>
      <c r="T67" s="320"/>
      <c r="V67" s="52" t="s">
        <v>47</v>
      </c>
      <c r="W67" s="108">
        <f>COUNTIF(AA5:AA49,V67)</f>
        <v>0</v>
      </c>
      <c r="X67" s="51"/>
      <c r="AA67" s="51"/>
      <c r="AB67" s="51"/>
      <c r="AC67" s="51"/>
      <c r="AD67" s="51"/>
      <c r="AM67" s="38"/>
      <c r="AN67" s="39"/>
    </row>
    <row r="68" spans="1:42" x14ac:dyDescent="0.2">
      <c r="B68" s="277" t="s">
        <v>64</v>
      </c>
      <c r="C68" s="278"/>
      <c r="D68" s="278"/>
      <c r="E68" s="278"/>
      <c r="F68" s="279"/>
      <c r="G68" s="46">
        <f>COUNTIF(Y5:Y49,"&lt;10")</f>
        <v>45</v>
      </c>
      <c r="H68" s="204">
        <f>G68/(G68+G69)*100</f>
        <v>100</v>
      </c>
      <c r="N68" s="87" t="s">
        <v>62</v>
      </c>
      <c r="O68" s="88"/>
      <c r="P68" s="88"/>
      <c r="Q68" s="88"/>
      <c r="R68" s="89"/>
      <c r="S68" s="320">
        <f>O57</f>
        <v>0</v>
      </c>
      <c r="T68" s="320"/>
      <c r="V68" s="52" t="s">
        <v>48</v>
      </c>
      <c r="W68" s="108">
        <f>COUNTIF(AA5:AA49,V68)</f>
        <v>0</v>
      </c>
      <c r="X68" s="53"/>
      <c r="AA68" s="53"/>
      <c r="AB68" s="53"/>
      <c r="AC68" s="53"/>
      <c r="AM68" s="38"/>
      <c r="AN68" s="39"/>
    </row>
    <row r="69" spans="1:42" x14ac:dyDescent="0.2">
      <c r="B69" s="277" t="s">
        <v>65</v>
      </c>
      <c r="C69" s="278"/>
      <c r="D69" s="278"/>
      <c r="E69" s="278"/>
      <c r="F69" s="279"/>
      <c r="G69" s="46">
        <f>COUNTIF(Y5:Y49,"&gt;=10")</f>
        <v>0</v>
      </c>
      <c r="H69" s="204">
        <f>G69/(G68+G69)*100</f>
        <v>0</v>
      </c>
      <c r="N69" s="90" t="s">
        <v>18</v>
      </c>
      <c r="O69" s="91"/>
      <c r="P69" s="91"/>
      <c r="Q69" s="91"/>
      <c r="R69" s="92"/>
      <c r="S69" s="320">
        <f>V57</f>
        <v>0</v>
      </c>
      <c r="T69" s="320"/>
      <c r="V69" s="52" t="s">
        <v>49</v>
      </c>
      <c r="W69" s="108">
        <f>COUNTIF(AA5:AA49,V69)</f>
        <v>0</v>
      </c>
      <c r="X69" s="53"/>
      <c r="AA69" s="53"/>
      <c r="AB69" s="53"/>
      <c r="AC69" s="53"/>
      <c r="AM69" s="38"/>
      <c r="AN69" s="39"/>
    </row>
    <row r="70" spans="1:42" x14ac:dyDescent="0.2">
      <c r="A70" s="16"/>
      <c r="I70" s="53"/>
      <c r="J70" s="53"/>
      <c r="K70" s="53"/>
      <c r="L70" s="53"/>
      <c r="M70" s="53"/>
      <c r="N70" s="53"/>
      <c r="O70" s="53"/>
      <c r="P70" s="53"/>
      <c r="Q70" s="53"/>
      <c r="R70" s="53"/>
      <c r="S70" s="53"/>
      <c r="T70" s="53"/>
      <c r="V70" s="54" t="s">
        <v>50</v>
      </c>
      <c r="W70" s="108">
        <f>COUNTIF(AA5:AA49,V70)</f>
        <v>0</v>
      </c>
      <c r="X70" s="53"/>
      <c r="AA70" s="53"/>
      <c r="AB70" s="53"/>
      <c r="AC70" s="53"/>
      <c r="AM70" s="38"/>
      <c r="AN70" s="39"/>
    </row>
    <row r="91" spans="1:28" s="74" customFormat="1" x14ac:dyDescent="0.2">
      <c r="A91" s="281" t="s">
        <v>6</v>
      </c>
      <c r="B91" s="282"/>
      <c r="C91" s="287" t="str">
        <f>C1</f>
        <v/>
      </c>
      <c r="D91" s="288"/>
      <c r="E91" s="288"/>
      <c r="F91" s="289"/>
      <c r="G91" s="73"/>
      <c r="H91" s="281" t="s">
        <v>7</v>
      </c>
      <c r="I91" s="282"/>
      <c r="J91" s="287" t="str">
        <f>J1</f>
        <v/>
      </c>
      <c r="K91" s="288"/>
      <c r="L91" s="288"/>
      <c r="M91" s="289"/>
      <c r="N91" s="73"/>
      <c r="O91" s="281" t="s">
        <v>8</v>
      </c>
      <c r="P91" s="282"/>
      <c r="Q91" s="287" t="str">
        <f>Q1</f>
        <v/>
      </c>
      <c r="R91" s="288"/>
      <c r="S91" s="289"/>
      <c r="T91" s="73"/>
      <c r="U91" s="283" t="s">
        <v>9</v>
      </c>
      <c r="V91" s="282"/>
      <c r="W91" s="287" t="str">
        <f>W1</f>
        <v>2019-2018</v>
      </c>
      <c r="X91" s="288"/>
      <c r="Y91" s="289"/>
      <c r="Z91" s="73"/>
      <c r="AA91" s="73"/>
      <c r="AB91" s="73"/>
    </row>
    <row r="93" spans="1:28" ht="26.25" x14ac:dyDescent="0.4">
      <c r="G93" s="38"/>
      <c r="K93" s="324" t="s">
        <v>40</v>
      </c>
      <c r="L93" s="324"/>
      <c r="M93" s="324"/>
      <c r="N93" s="324"/>
      <c r="O93" s="324"/>
      <c r="P93" s="324"/>
      <c r="Q93" s="324"/>
      <c r="R93" s="324"/>
      <c r="T93" s="55"/>
      <c r="U93" s="55"/>
    </row>
    <row r="94" spans="1:28" x14ac:dyDescent="0.2">
      <c r="G94" s="38"/>
    </row>
    <row r="95" spans="1:28" ht="44.25" x14ac:dyDescent="0.2">
      <c r="A95" s="284" t="s">
        <v>10</v>
      </c>
      <c r="B95" s="285"/>
      <c r="C95" s="56" t="s">
        <v>21</v>
      </c>
      <c r="D95" s="57" t="s">
        <v>44</v>
      </c>
      <c r="E95" s="56" t="s">
        <v>22</v>
      </c>
      <c r="F95" s="57" t="s">
        <v>44</v>
      </c>
      <c r="G95" s="56" t="s">
        <v>114</v>
      </c>
      <c r="H95" s="57" t="s">
        <v>44</v>
      </c>
      <c r="I95" s="56" t="s">
        <v>23</v>
      </c>
      <c r="J95" s="57" t="s">
        <v>44</v>
      </c>
      <c r="K95" s="20" t="s">
        <v>25</v>
      </c>
      <c r="L95" s="57" t="s">
        <v>44</v>
      </c>
    </row>
    <row r="96" spans="1:28" s="17" customFormat="1" ht="12" x14ac:dyDescent="0.2">
      <c r="A96" s="315" t="s">
        <v>51</v>
      </c>
      <c r="B96" s="315"/>
      <c r="C96" s="78">
        <f>COUNTIF(D5:D49,"&lt;5")</f>
        <v>0</v>
      </c>
      <c r="D96" s="79" t="e">
        <f>C96/SUM(C96:C99)*100</f>
        <v>#DIV/0!</v>
      </c>
      <c r="E96" s="78">
        <f>COUNTIF(E5:E49,"&lt;5")</f>
        <v>0</v>
      </c>
      <c r="F96" s="79" t="e">
        <f>E96/SUM(E96:E99)*100</f>
        <v>#DIV/0!</v>
      </c>
      <c r="G96" s="78">
        <f>COUNTIF(F5:F49,"&lt;5")</f>
        <v>0</v>
      </c>
      <c r="H96" s="79" t="e">
        <f>G96/SUM(G96:G99)*100</f>
        <v>#DIV/0!</v>
      </c>
      <c r="I96" s="78">
        <f>COUNTIF(G5:G49,"&lt;5")</f>
        <v>0</v>
      </c>
      <c r="J96" s="79" t="e">
        <f>I96/SUM(I96:I99)*100</f>
        <v>#DIV/0!</v>
      </c>
      <c r="K96" s="78">
        <f>COUNTIF(I5:I49,"&lt;5")</f>
        <v>45</v>
      </c>
      <c r="L96" s="79">
        <f>K96/SUM(K96:K99)*100</f>
        <v>100</v>
      </c>
    </row>
    <row r="97" spans="1:12" s="17" customFormat="1" ht="12" x14ac:dyDescent="0.2">
      <c r="A97" s="315" t="s">
        <v>52</v>
      </c>
      <c r="B97" s="315"/>
      <c r="C97" s="245">
        <f>COUNTIF(D5:D49,"&lt;10")-C96</f>
        <v>0</v>
      </c>
      <c r="D97" s="79" t="e">
        <f>C97/SUM(C96:C99)*100</f>
        <v>#DIV/0!</v>
      </c>
      <c r="E97" s="245">
        <f>COUNTIF(E5:E49,"&lt;10")-E96</f>
        <v>0</v>
      </c>
      <c r="F97" s="79" t="e">
        <f>E97/SUM(E96:E99)*100</f>
        <v>#DIV/0!</v>
      </c>
      <c r="G97" s="246">
        <f>COUNTIF(F5:F49,"&lt;10")-G96</f>
        <v>0</v>
      </c>
      <c r="H97" s="79" t="e">
        <f>G97/SUM(G96:G99)*100</f>
        <v>#DIV/0!</v>
      </c>
      <c r="I97" s="245">
        <f>COUNTIF(G5:G49,"&lt;10")-I96</f>
        <v>0</v>
      </c>
      <c r="J97" s="79" t="e">
        <f>I97/SUM(I96:I99)*100</f>
        <v>#DIV/0!</v>
      </c>
      <c r="K97" s="245">
        <f>COUNTIF(I5:I49,"&lt;10")-K96</f>
        <v>0</v>
      </c>
      <c r="L97" s="79">
        <f>K97/SUM(K96:K99)*100</f>
        <v>0</v>
      </c>
    </row>
    <row r="98" spans="1:12" s="17" customFormat="1" ht="12" x14ac:dyDescent="0.2">
      <c r="A98" s="315" t="s">
        <v>53</v>
      </c>
      <c r="B98" s="315"/>
      <c r="C98" s="245">
        <f>COUNTIF(D5:D49,"&lt;15")-(C97+C96)</f>
        <v>0</v>
      </c>
      <c r="D98" s="79" t="e">
        <f>C98/SUM(C96:C99)*100</f>
        <v>#DIV/0!</v>
      </c>
      <c r="E98" s="245">
        <f>COUNTIF(E5:E49,"&lt;15")-(E97+E96)</f>
        <v>0</v>
      </c>
      <c r="F98" s="79" t="e">
        <f>E98/SUM(E96:E99)*100</f>
        <v>#DIV/0!</v>
      </c>
      <c r="G98" s="246">
        <f>COUNTIF(F5:F49,"&lt;15")-(G97+G96)</f>
        <v>0</v>
      </c>
      <c r="H98" s="79" t="e">
        <f>G98/SUM(G96:G99)*100</f>
        <v>#DIV/0!</v>
      </c>
      <c r="I98" s="245">
        <f>COUNTIF(G5:G49,"&lt;15")-(I97+I96)</f>
        <v>0</v>
      </c>
      <c r="J98" s="79" t="e">
        <f>I98/SUM(I96:I99)*100</f>
        <v>#DIV/0!</v>
      </c>
      <c r="K98" s="245">
        <f>COUNTIF(I5:I49,"&lt;15")-(K97+K96)</f>
        <v>0</v>
      </c>
      <c r="L98" s="79">
        <f>K98/SUM(K96:K99)*100</f>
        <v>0</v>
      </c>
    </row>
    <row r="99" spans="1:12" s="17" customFormat="1" ht="12" x14ac:dyDescent="0.2">
      <c r="A99" s="315" t="s">
        <v>54</v>
      </c>
      <c r="B99" s="315"/>
      <c r="C99" s="245">
        <f>COUNTIF(D5:D49,"&lt;=20")-(C97+C96+C98)</f>
        <v>0</v>
      </c>
      <c r="D99" s="79" t="e">
        <f>C99/SUM(C96:C99)*100</f>
        <v>#DIV/0!</v>
      </c>
      <c r="E99" s="245">
        <f>COUNTIF(E5:E49,"&lt;=20")-(E97+E96+E98)</f>
        <v>0</v>
      </c>
      <c r="F99" s="79" t="e">
        <f>E99/SUM(E96:E99)*100</f>
        <v>#DIV/0!</v>
      </c>
      <c r="G99" s="246">
        <f>COUNTIF(F5:F49,"&lt;=20")-(G97+G96+G98)</f>
        <v>0</v>
      </c>
      <c r="H99" s="79" t="e">
        <f>G99/SUM(G96:G99)*100</f>
        <v>#DIV/0!</v>
      </c>
      <c r="I99" s="245">
        <f>COUNTIF(G5:G49,"&lt;=20")-(I97+I96+I98)</f>
        <v>0</v>
      </c>
      <c r="J99" s="79" t="e">
        <f>I99/SUM(I96:I99)*100</f>
        <v>#DIV/0!</v>
      </c>
      <c r="K99" s="245">
        <f>COUNTIF(I5:I49,"&lt;=20")-(K97+K96+K98)</f>
        <v>0</v>
      </c>
      <c r="L99" s="79">
        <f>K99/SUM(K96:K99)*100</f>
        <v>0</v>
      </c>
    </row>
    <row r="101" spans="1:12" ht="33" x14ac:dyDescent="0.2">
      <c r="A101" s="58" t="s">
        <v>10</v>
      </c>
      <c r="B101" s="59"/>
      <c r="C101" s="19" t="s">
        <v>27</v>
      </c>
      <c r="D101" s="57" t="s">
        <v>44</v>
      </c>
      <c r="E101" s="19" t="s">
        <v>28</v>
      </c>
      <c r="F101" s="57" t="s">
        <v>44</v>
      </c>
      <c r="G101" s="19" t="s">
        <v>29</v>
      </c>
      <c r="H101" s="57" t="s">
        <v>44</v>
      </c>
      <c r="K101" s="20" t="s">
        <v>25</v>
      </c>
      <c r="L101" s="57" t="s">
        <v>44</v>
      </c>
    </row>
    <row r="102" spans="1:12" x14ac:dyDescent="0.2">
      <c r="A102" s="60" t="s">
        <v>51</v>
      </c>
      <c r="B102" s="61"/>
      <c r="C102" s="78">
        <f>COUNTIF(K5:K49,"&lt;5")</f>
        <v>0</v>
      </c>
      <c r="D102" s="79" t="e">
        <f>C102/SUM(C102:C105)*100</f>
        <v>#DIV/0!</v>
      </c>
      <c r="E102" s="78">
        <f>COUNTIF(L5:L49,"&lt;5")</f>
        <v>0</v>
      </c>
      <c r="F102" s="79" t="e">
        <f>E102/SUM(E102:E105)*100</f>
        <v>#DIV/0!</v>
      </c>
      <c r="G102" s="78">
        <f>COUNTIF(M5:M49,"&lt;5")</f>
        <v>0</v>
      </c>
      <c r="H102" s="79" t="e">
        <f>G102/SUM(G102:G105)*100</f>
        <v>#DIV/0!</v>
      </c>
      <c r="I102" s="17"/>
      <c r="J102" s="17"/>
      <c r="K102" s="78">
        <f>COUNTIF(O5:O49,"&lt;5")</f>
        <v>45</v>
      </c>
      <c r="L102" s="79">
        <f>K102/SUM(K102:K105)*100</f>
        <v>100</v>
      </c>
    </row>
    <row r="103" spans="1:12" x14ac:dyDescent="0.2">
      <c r="A103" s="60" t="s">
        <v>52</v>
      </c>
      <c r="B103" s="61"/>
      <c r="C103" s="245">
        <f>COUNTIF(K5:K49,"&lt;10")-C102</f>
        <v>0</v>
      </c>
      <c r="D103" s="79" t="e">
        <f>C103/SUM(C102:C105)*100</f>
        <v>#DIV/0!</v>
      </c>
      <c r="E103" s="245">
        <f>COUNTIF(L5:L49,"&lt;10")-E102</f>
        <v>0</v>
      </c>
      <c r="F103" s="79" t="e">
        <f>E103/SUM(E102:E105)*100</f>
        <v>#DIV/0!</v>
      </c>
      <c r="G103" s="246">
        <f>COUNTIF(M5:M49,"&lt;10")-G102</f>
        <v>0</v>
      </c>
      <c r="H103" s="79" t="e">
        <f>G103/SUM(G102:G105)*100</f>
        <v>#DIV/0!</v>
      </c>
      <c r="I103" s="17"/>
      <c r="J103" s="17"/>
      <c r="K103" s="245">
        <f>COUNTIF(O5:O49,"&lt;10")-K102</f>
        <v>0</v>
      </c>
      <c r="L103" s="79">
        <f>K103/SUM(K102:K105)*100</f>
        <v>0</v>
      </c>
    </row>
    <row r="104" spans="1:12" x14ac:dyDescent="0.2">
      <c r="A104" s="60" t="s">
        <v>53</v>
      </c>
      <c r="B104" s="61"/>
      <c r="C104" s="245">
        <f>COUNTIF(K5:K49,"&lt;15")-(C103+C102)</f>
        <v>0</v>
      </c>
      <c r="D104" s="79" t="e">
        <f>C104/SUM(C102:C105)*100</f>
        <v>#DIV/0!</v>
      </c>
      <c r="E104" s="245">
        <f>COUNTIF(L5:L49,"&lt;15")-(E103+E102)</f>
        <v>0</v>
      </c>
      <c r="F104" s="79" t="e">
        <f>E104/SUM(E102:E105)*100</f>
        <v>#DIV/0!</v>
      </c>
      <c r="G104" s="246">
        <f>COUNTIF(M5:M49,"&lt;15")-(G103+G102)</f>
        <v>0</v>
      </c>
      <c r="H104" s="79" t="e">
        <f>G104/SUM(G102:G105)*100</f>
        <v>#DIV/0!</v>
      </c>
      <c r="I104" s="17"/>
      <c r="J104" s="17"/>
      <c r="K104" s="245">
        <f>COUNTIF(O5:O49,"&lt;15")-(K103+K102)</f>
        <v>0</v>
      </c>
      <c r="L104" s="79">
        <f>K104/SUM(K102:K105)*100</f>
        <v>0</v>
      </c>
    </row>
    <row r="105" spans="1:12" x14ac:dyDescent="0.2">
      <c r="A105" s="60" t="s">
        <v>54</v>
      </c>
      <c r="B105" s="61"/>
      <c r="C105" s="245">
        <f>COUNTIF(K5:K49,"&lt;=20")-(C103+C102+C104)</f>
        <v>0</v>
      </c>
      <c r="D105" s="79" t="e">
        <f>C105/SUM(C102:C105)*100</f>
        <v>#DIV/0!</v>
      </c>
      <c r="E105" s="245">
        <f>COUNTIF(L5:L49,"&lt;=20")-(E103+E102+E104)</f>
        <v>0</v>
      </c>
      <c r="F105" s="79" t="e">
        <f>E105/SUM(E102:E105)*100</f>
        <v>#DIV/0!</v>
      </c>
      <c r="G105" s="246">
        <f>COUNTIF(M5:M49,"&lt;=20")-(G103+G102+G104)</f>
        <v>0</v>
      </c>
      <c r="H105" s="79" t="e">
        <f>G105/SUM(G102:G105)*100</f>
        <v>#DIV/0!</v>
      </c>
      <c r="I105" s="17"/>
      <c r="J105" s="17"/>
      <c r="K105" s="245">
        <f>COUNTIF(O5:O49,"&lt;=20")-(K103+K102+K104)</f>
        <v>0</v>
      </c>
      <c r="L105" s="79">
        <f>K105/SUM(K102:K105)*100</f>
        <v>0</v>
      </c>
    </row>
    <row r="108" spans="1:12" ht="44.25" x14ac:dyDescent="0.2">
      <c r="A108" s="284" t="s">
        <v>10</v>
      </c>
      <c r="B108" s="285"/>
      <c r="C108" s="22" t="s">
        <v>30</v>
      </c>
      <c r="D108" s="57" t="s">
        <v>44</v>
      </c>
      <c r="E108" s="22" t="s">
        <v>31</v>
      </c>
      <c r="F108" s="57" t="s">
        <v>44</v>
      </c>
      <c r="G108" s="22" t="s">
        <v>32</v>
      </c>
      <c r="H108" s="57" t="s">
        <v>44</v>
      </c>
      <c r="I108" s="22" t="s">
        <v>33</v>
      </c>
      <c r="J108" s="57" t="s">
        <v>44</v>
      </c>
      <c r="K108" s="20" t="s">
        <v>25</v>
      </c>
      <c r="L108" s="57" t="s">
        <v>44</v>
      </c>
    </row>
    <row r="109" spans="1:12" x14ac:dyDescent="0.2">
      <c r="A109" s="290" t="s">
        <v>51</v>
      </c>
      <c r="B109" s="290"/>
      <c r="C109" s="78">
        <f>COUNTIF(Q5:Q49,"&lt;5")</f>
        <v>0</v>
      </c>
      <c r="D109" s="79" t="e">
        <f>C109/SUM(C109:C112)*100</f>
        <v>#DIV/0!</v>
      </c>
      <c r="E109" s="78">
        <f>COUNTIF(R5:R49,"&lt;5")</f>
        <v>0</v>
      </c>
      <c r="F109" s="79" t="e">
        <f>E109/SUM(E109:E112)*100</f>
        <v>#DIV/0!</v>
      </c>
      <c r="G109" s="78">
        <f>COUNTIF(S5:S49,"&lt;5")</f>
        <v>0</v>
      </c>
      <c r="H109" s="79" t="e">
        <f>G109/SUM(G109:G112)*100</f>
        <v>#DIV/0!</v>
      </c>
      <c r="I109" s="78">
        <f>COUNTIF(T5:T49,"&lt;5")</f>
        <v>0</v>
      </c>
      <c r="J109" s="79" t="e">
        <f>I109/SUM(I109:I112)*100</f>
        <v>#DIV/0!</v>
      </c>
      <c r="K109" s="78">
        <f>COUNTIF(V5:V49,"&lt;5")</f>
        <v>45</v>
      </c>
      <c r="L109" s="62">
        <f>K109/SUM(K109:K112)*100</f>
        <v>100</v>
      </c>
    </row>
    <row r="110" spans="1:12" x14ac:dyDescent="0.2">
      <c r="A110" s="290" t="s">
        <v>52</v>
      </c>
      <c r="B110" s="290"/>
      <c r="C110" s="245">
        <f>COUNTIF(Q5:Q49,"&lt;10")-C109</f>
        <v>0</v>
      </c>
      <c r="D110" s="79" t="e">
        <f>C110/SUM(C109:C112)*100</f>
        <v>#DIV/0!</v>
      </c>
      <c r="E110" s="245">
        <f>COUNTIF(R5:R49,"&lt;10")-E109</f>
        <v>0</v>
      </c>
      <c r="F110" s="79" t="e">
        <f>E110/SUM(E109:E112)*100</f>
        <v>#DIV/0!</v>
      </c>
      <c r="G110" s="246">
        <f>COUNTIF(S5:S49,"&lt;10")-G109</f>
        <v>0</v>
      </c>
      <c r="H110" s="79" t="e">
        <f>G110/SUM(G109:G112)*100</f>
        <v>#DIV/0!</v>
      </c>
      <c r="I110" s="245">
        <f>COUNTIF(T5:T49,"&lt;10")-I109</f>
        <v>0</v>
      </c>
      <c r="J110" s="79" t="e">
        <f>I110/SUM(I109:I112)*100</f>
        <v>#DIV/0!</v>
      </c>
      <c r="K110" s="245">
        <f>COUNTIF(V5:V49,"&lt;10")-K109</f>
        <v>0</v>
      </c>
      <c r="L110" s="62">
        <f>K110/SUM(K109:K112)*100</f>
        <v>0</v>
      </c>
    </row>
    <row r="111" spans="1:12" x14ac:dyDescent="0.2">
      <c r="A111" s="290" t="s">
        <v>53</v>
      </c>
      <c r="B111" s="290"/>
      <c r="C111" s="245">
        <f>COUNTIF(Q5:Q49,"&lt;15")-(C110+C109)</f>
        <v>0</v>
      </c>
      <c r="D111" s="79" t="e">
        <f>C111/SUM(C109:C112)*100</f>
        <v>#DIV/0!</v>
      </c>
      <c r="E111" s="245">
        <f>COUNTIF(R5:R49,"&lt;15")-(E110+E109)</f>
        <v>0</v>
      </c>
      <c r="F111" s="79" t="e">
        <f>E111/SUM(E109:E112)*100</f>
        <v>#DIV/0!</v>
      </c>
      <c r="G111" s="246">
        <f>COUNTIF(S5:S49,"&lt;15")-(G110+G109)</f>
        <v>0</v>
      </c>
      <c r="H111" s="79" t="e">
        <f>G111/SUM(G109:G112)*100</f>
        <v>#DIV/0!</v>
      </c>
      <c r="I111" s="245">
        <f>COUNTIF(T5:T49,"&lt;15")-(I110+I109)</f>
        <v>0</v>
      </c>
      <c r="J111" s="79" t="e">
        <f>I111/SUM(I109:I112)*100</f>
        <v>#DIV/0!</v>
      </c>
      <c r="K111" s="245">
        <f>COUNTIF(V5:V49,"&lt;15")-(K110+K109)</f>
        <v>0</v>
      </c>
      <c r="L111" s="62">
        <f>K111/SUM(K109:K112)*100</f>
        <v>0</v>
      </c>
    </row>
    <row r="112" spans="1:12" x14ac:dyDescent="0.2">
      <c r="A112" s="290" t="s">
        <v>54</v>
      </c>
      <c r="B112" s="290"/>
      <c r="C112" s="245">
        <f>COUNTIF(Q5:Q49,"&lt;=20")-(C110+C109+C111)</f>
        <v>0</v>
      </c>
      <c r="D112" s="79" t="e">
        <f>C112/SUM(C109:C112)*100</f>
        <v>#DIV/0!</v>
      </c>
      <c r="E112" s="245">
        <f>COUNTIF(R5:R49,"&lt;=20")-(E110+E109+E111)</f>
        <v>0</v>
      </c>
      <c r="F112" s="79" t="e">
        <f>E112/SUM(E109:E112)*100</f>
        <v>#DIV/0!</v>
      </c>
      <c r="G112" s="246">
        <f>COUNTIF(S5:S49,"&lt;=20")-(G110+G109+G111)</f>
        <v>0</v>
      </c>
      <c r="H112" s="79" t="e">
        <f>G112/SUM(G109:G112)*100</f>
        <v>#DIV/0!</v>
      </c>
      <c r="I112" s="245">
        <f>COUNTIF(T5:T49,"&lt;=20")-(I110+I109+I111)</f>
        <v>0</v>
      </c>
      <c r="J112" s="79" t="e">
        <f>I112/SUM(I109:I112)*100</f>
        <v>#DIV/0!</v>
      </c>
      <c r="K112" s="245">
        <f>COUNTIF(V5:V49,"&lt;=20")-(K110+K109+K111)</f>
        <v>0</v>
      </c>
      <c r="L112" s="62">
        <f>K112/SUM(K109:K112)*100</f>
        <v>0</v>
      </c>
    </row>
    <row r="120" spans="1:28" s="74" customFormat="1" x14ac:dyDescent="0.2">
      <c r="A120" s="281" t="s">
        <v>6</v>
      </c>
      <c r="B120" s="282"/>
      <c r="C120" s="287" t="str">
        <f>C1</f>
        <v/>
      </c>
      <c r="D120" s="288"/>
      <c r="E120" s="288"/>
      <c r="F120" s="288"/>
      <c r="G120" s="73"/>
      <c r="H120" s="283" t="s">
        <v>7</v>
      </c>
      <c r="I120" s="283"/>
      <c r="J120" s="287" t="str">
        <f>J1</f>
        <v/>
      </c>
      <c r="K120" s="288"/>
      <c r="L120" s="288"/>
      <c r="M120" s="288"/>
      <c r="N120" s="73"/>
      <c r="O120" s="283" t="s">
        <v>8</v>
      </c>
      <c r="P120" s="282"/>
      <c r="Q120" s="287" t="str">
        <f>Q1</f>
        <v/>
      </c>
      <c r="R120" s="288"/>
      <c r="S120" s="288"/>
      <c r="T120" s="73"/>
      <c r="U120" s="283" t="s">
        <v>9</v>
      </c>
      <c r="V120" s="282"/>
      <c r="W120" s="287" t="str">
        <f>W1</f>
        <v>2019-2018</v>
      </c>
      <c r="X120" s="288"/>
      <c r="Y120" s="288"/>
      <c r="Z120" s="73"/>
      <c r="AA120" s="73"/>
      <c r="AB120" s="73"/>
    </row>
    <row r="122" spans="1:28" ht="23.25" x14ac:dyDescent="0.35">
      <c r="K122" s="316" t="s">
        <v>40</v>
      </c>
      <c r="L122" s="317"/>
      <c r="M122" s="317"/>
      <c r="N122" s="317"/>
      <c r="O122" s="317"/>
      <c r="P122" s="317"/>
      <c r="Q122" s="317"/>
      <c r="R122" s="318"/>
      <c r="S122" s="93"/>
      <c r="T122" s="93"/>
      <c r="U122" s="93"/>
    </row>
    <row r="123" spans="1:28" ht="18" x14ac:dyDescent="0.25">
      <c r="M123" s="63" t="s">
        <v>55</v>
      </c>
    </row>
    <row r="125" spans="1:28" ht="36" x14ac:dyDescent="0.2">
      <c r="B125" s="64"/>
      <c r="C125" s="65" t="s">
        <v>56</v>
      </c>
      <c r="D125" s="65" t="s">
        <v>57</v>
      </c>
      <c r="E125" s="64" t="s">
        <v>58</v>
      </c>
    </row>
    <row r="126" spans="1:28" x14ac:dyDescent="0.2">
      <c r="B126" s="64" t="s">
        <v>59</v>
      </c>
      <c r="C126" s="23">
        <f>COUNTIFS(C5:C49,"أنثى",Y5:Y49,"&lt;10")</f>
        <v>0</v>
      </c>
      <c r="D126" s="23">
        <f>COUNTIFS(C5:C49,"أنثى",Y5:Y49,"&gt;=10")</f>
        <v>0</v>
      </c>
      <c r="E126" s="23">
        <f>SUM(C126:D126)</f>
        <v>0</v>
      </c>
    </row>
    <row r="127" spans="1:28" x14ac:dyDescent="0.2">
      <c r="B127" s="64" t="s">
        <v>60</v>
      </c>
      <c r="C127" s="23">
        <f>COUNTIFS(C5:C49,"ذكر",Y5:Y49,"&lt;10")</f>
        <v>0</v>
      </c>
      <c r="D127" s="23">
        <f>COUNTIFS(C5:C49,"ذكر",Y5:Y49,"&gt;=10")</f>
        <v>0</v>
      </c>
      <c r="E127" s="23">
        <f>SUM(C127:D127)</f>
        <v>0</v>
      </c>
    </row>
    <row r="128" spans="1:28" x14ac:dyDescent="0.2">
      <c r="B128" s="64" t="s">
        <v>58</v>
      </c>
      <c r="C128" s="23">
        <f>SUM(C126:C127)</f>
        <v>0</v>
      </c>
      <c r="D128" s="23">
        <f>SUM(D126:D127)</f>
        <v>0</v>
      </c>
      <c r="E128" s="66"/>
    </row>
    <row r="137" spans="1:1" x14ac:dyDescent="0.2">
      <c r="A137" s="16"/>
    </row>
    <row r="138" spans="1:1" x14ac:dyDescent="0.2">
      <c r="A138" s="16"/>
    </row>
    <row r="139" spans="1:1" x14ac:dyDescent="0.2">
      <c r="A139" s="16"/>
    </row>
    <row r="140" spans="1:1" x14ac:dyDescent="0.2">
      <c r="A140" s="16"/>
    </row>
    <row r="162" spans="1:28" s="74" customFormat="1" x14ac:dyDescent="0.2">
      <c r="A162" s="281" t="s">
        <v>6</v>
      </c>
      <c r="B162" s="282"/>
      <c r="C162" s="287" t="str">
        <f>C1</f>
        <v/>
      </c>
      <c r="D162" s="288"/>
      <c r="E162" s="288"/>
      <c r="F162" s="289"/>
      <c r="G162" s="73"/>
      <c r="H162" s="281" t="s">
        <v>7</v>
      </c>
      <c r="I162" s="282"/>
      <c r="J162" s="287" t="str">
        <f>J1</f>
        <v/>
      </c>
      <c r="K162" s="288"/>
      <c r="L162" s="288"/>
      <c r="M162" s="289"/>
      <c r="N162" s="73"/>
      <c r="O162" s="281" t="s">
        <v>8</v>
      </c>
      <c r="P162" s="282"/>
      <c r="Q162" s="287" t="str">
        <f>Q1</f>
        <v/>
      </c>
      <c r="R162" s="288"/>
      <c r="S162" s="289"/>
      <c r="T162" s="73"/>
      <c r="U162" s="281" t="s">
        <v>9</v>
      </c>
      <c r="V162" s="282"/>
      <c r="W162" s="287" t="str">
        <f>W1</f>
        <v>2019-2018</v>
      </c>
      <c r="X162" s="288"/>
      <c r="Y162" s="288"/>
      <c r="Z162" s="73"/>
      <c r="AA162" s="73"/>
      <c r="AB162" s="73"/>
    </row>
    <row r="163" spans="1:28" ht="23.25" x14ac:dyDescent="0.35">
      <c r="J163" s="307" t="s">
        <v>40</v>
      </c>
      <c r="K163" s="307"/>
      <c r="L163" s="307"/>
      <c r="M163" s="307"/>
      <c r="N163" s="307"/>
      <c r="O163" s="307"/>
      <c r="P163" s="307"/>
      <c r="Q163" s="307"/>
      <c r="R163" s="307"/>
      <c r="S163" s="307"/>
      <c r="T163" s="307"/>
      <c r="U163" s="307"/>
    </row>
    <row r="164" spans="1:28" ht="18" x14ac:dyDescent="0.25">
      <c r="L164" s="63" t="s">
        <v>61</v>
      </c>
    </row>
    <row r="165" spans="1:28" x14ac:dyDescent="0.2">
      <c r="C165" s="308" t="s">
        <v>16</v>
      </c>
      <c r="D165" s="309"/>
      <c r="E165" s="309"/>
      <c r="F165" s="310"/>
      <c r="H165" s="311" t="s">
        <v>17</v>
      </c>
      <c r="I165" s="312"/>
      <c r="J165" s="312"/>
      <c r="K165" s="313"/>
      <c r="P165" s="314" t="s">
        <v>18</v>
      </c>
      <c r="Q165" s="314"/>
      <c r="R165" s="314"/>
      <c r="S165" s="314"/>
    </row>
    <row r="166" spans="1:28" ht="24" x14ac:dyDescent="0.2">
      <c r="C166" s="64"/>
      <c r="D166" s="65" t="s">
        <v>56</v>
      </c>
      <c r="E166" s="65" t="s">
        <v>57</v>
      </c>
      <c r="F166" s="64" t="s">
        <v>58</v>
      </c>
      <c r="H166" s="64"/>
      <c r="I166" s="65" t="s">
        <v>56</v>
      </c>
      <c r="J166" s="65" t="s">
        <v>57</v>
      </c>
      <c r="K166" s="64" t="s">
        <v>58</v>
      </c>
      <c r="P166" s="64"/>
      <c r="Q166" s="65" t="s">
        <v>56</v>
      </c>
      <c r="R166" s="65" t="s">
        <v>57</v>
      </c>
      <c r="S166" s="64" t="s">
        <v>58</v>
      </c>
      <c r="T166" s="67"/>
    </row>
    <row r="167" spans="1:28" x14ac:dyDescent="0.2">
      <c r="C167" s="64" t="s">
        <v>59</v>
      </c>
      <c r="D167" s="23">
        <f>COUNTIFS(C5:C49,"أنثى",I5:I49,"&lt;10")</f>
        <v>0</v>
      </c>
      <c r="E167" s="23">
        <f>COUNTIFS(C5:C49,"أنثى",I5:I49,"&gt;=10")</f>
        <v>0</v>
      </c>
      <c r="F167" s="23">
        <f>SUM(D167:E167)</f>
        <v>0</v>
      </c>
      <c r="H167" s="64" t="s">
        <v>59</v>
      </c>
      <c r="I167" s="23">
        <f>COUNTIFS(C5:C49,"أنثى",O5:O49,"&lt;10")</f>
        <v>0</v>
      </c>
      <c r="J167" s="23">
        <f>COUNTIFS(C5:C49,"أنثى",O5:O49,"&gt;=10")</f>
        <v>0</v>
      </c>
      <c r="K167" s="23">
        <f>SUM(I167:J167)</f>
        <v>0</v>
      </c>
      <c r="P167" s="64" t="s">
        <v>59</v>
      </c>
      <c r="Q167" s="23">
        <f>COUNTIFS(C5:C49,"أنثى",V5:V49,"&lt;10")</f>
        <v>0</v>
      </c>
      <c r="R167" s="23">
        <f>COUNTIFS(C5:C49,"أنثى",V5:V49,"&gt;=10")</f>
        <v>0</v>
      </c>
      <c r="S167" s="23">
        <f>SUM(Q167:R167)</f>
        <v>0</v>
      </c>
      <c r="T167" s="66"/>
    </row>
    <row r="168" spans="1:28" x14ac:dyDescent="0.2">
      <c r="C168" s="64" t="s">
        <v>60</v>
      </c>
      <c r="D168" s="23">
        <f>COUNTIFS(C5:C49,"ذكر",I5:I49,"&lt;10")</f>
        <v>0</v>
      </c>
      <c r="E168" s="23">
        <f>COUNTIFS(C5:C49,"ذكر",I5:I49,"&gt;=10")</f>
        <v>0</v>
      </c>
      <c r="F168" s="23">
        <f>SUM(D168:E168)</f>
        <v>0</v>
      </c>
      <c r="H168" s="64" t="s">
        <v>60</v>
      </c>
      <c r="I168" s="23">
        <f>COUNTIFS(C5:C49,"ذكر",O5:O49,"&lt;10")</f>
        <v>0</v>
      </c>
      <c r="J168" s="23">
        <f>COUNTIFS(C5:C49,"ذكر",O5:O49,"&gt;=10")</f>
        <v>0</v>
      </c>
      <c r="K168" s="23">
        <f>SUM(I168:J168)</f>
        <v>0</v>
      </c>
      <c r="P168" s="64" t="s">
        <v>60</v>
      </c>
      <c r="Q168" s="23">
        <f>COUNTIFS(C5:C49,"ذكر",V5:V49,"&lt;10")</f>
        <v>0</v>
      </c>
      <c r="R168" s="23">
        <f>COUNTIFS(C5:C49,"ذكر",V5:V49,"&gt;=10")</f>
        <v>0</v>
      </c>
      <c r="S168" s="23">
        <f>SUM(Q168:R168)</f>
        <v>0</v>
      </c>
      <c r="T168" s="66"/>
    </row>
    <row r="169" spans="1:28" x14ac:dyDescent="0.2">
      <c r="C169" s="64" t="s">
        <v>58</v>
      </c>
      <c r="D169" s="23">
        <f>SUM(D167:D168)</f>
        <v>0</v>
      </c>
      <c r="E169" s="23">
        <f>SUM(E167:E168)</f>
        <v>0</v>
      </c>
      <c r="H169" s="64" t="s">
        <v>58</v>
      </c>
      <c r="I169" s="23">
        <f>SUM(I167:I168)</f>
        <v>0</v>
      </c>
      <c r="J169" s="23">
        <f>SUM(J167:J168)</f>
        <v>0</v>
      </c>
      <c r="P169" s="64" t="s">
        <v>58</v>
      </c>
      <c r="Q169" s="23">
        <f>SUM(Q167:Q168)</f>
        <v>0</v>
      </c>
      <c r="R169" s="23">
        <f>SUM(R167:R168)</f>
        <v>0</v>
      </c>
    </row>
  </sheetData>
  <sheetProtection formatCells="0" formatColumns="0" formatRows="0" insertColumns="0" insertRows="0" insertHyperlinks="0" deleteColumns="0" deleteRows="0" sort="0" autoFilter="0" pivotTables="0"/>
  <mergeCells count="77">
    <mergeCell ref="W51:Y51"/>
    <mergeCell ref="W1:Y1"/>
    <mergeCell ref="W120:Y120"/>
    <mergeCell ref="W162:Y162"/>
    <mergeCell ref="K122:R122"/>
    <mergeCell ref="N65:R65"/>
    <mergeCell ref="S66:T66"/>
    <mergeCell ref="S67:T67"/>
    <mergeCell ref="S68:T68"/>
    <mergeCell ref="W91:Y91"/>
    <mergeCell ref="V66:W66"/>
    <mergeCell ref="S69:T69"/>
    <mergeCell ref="J51:M51"/>
    <mergeCell ref="J91:M91"/>
    <mergeCell ref="K52:V52"/>
    <mergeCell ref="K93:R93"/>
    <mergeCell ref="J163:U163"/>
    <mergeCell ref="C165:F165"/>
    <mergeCell ref="H165:K165"/>
    <mergeCell ref="P165:S165"/>
    <mergeCell ref="A96:B96"/>
    <mergeCell ref="A97:B97"/>
    <mergeCell ref="A98:B98"/>
    <mergeCell ref="H120:I120"/>
    <mergeCell ref="J120:M120"/>
    <mergeCell ref="Q120:S120"/>
    <mergeCell ref="C162:F162"/>
    <mergeCell ref="H162:I162"/>
    <mergeCell ref="J162:M162"/>
    <mergeCell ref="Q162:S162"/>
    <mergeCell ref="C120:F120"/>
    <mergeCell ref="A99:B99"/>
    <mergeCell ref="A1:B1"/>
    <mergeCell ref="O1:P1"/>
    <mergeCell ref="U1:V1"/>
    <mergeCell ref="A57:A62"/>
    <mergeCell ref="B55:C55"/>
    <mergeCell ref="B56:C56"/>
    <mergeCell ref="B61:C61"/>
    <mergeCell ref="B62:C62"/>
    <mergeCell ref="O51:P51"/>
    <mergeCell ref="U51:V51"/>
    <mergeCell ref="A51:B51"/>
    <mergeCell ref="B58:C58"/>
    <mergeCell ref="B59:C59"/>
    <mergeCell ref="H51:I51"/>
    <mergeCell ref="C51:F51"/>
    <mergeCell ref="Q51:S51"/>
    <mergeCell ref="C1:F1"/>
    <mergeCell ref="H1:I1"/>
    <mergeCell ref="J1:M1"/>
    <mergeCell ref="Q1:S1"/>
    <mergeCell ref="D3:J3"/>
    <mergeCell ref="K3:P3"/>
    <mergeCell ref="Q3:W3"/>
    <mergeCell ref="O162:P162"/>
    <mergeCell ref="U162:V162"/>
    <mergeCell ref="A162:B162"/>
    <mergeCell ref="A95:B95"/>
    <mergeCell ref="X3:AA3"/>
    <mergeCell ref="Q91:S91"/>
    <mergeCell ref="A108:B108"/>
    <mergeCell ref="A109:B109"/>
    <mergeCell ref="A110:B110"/>
    <mergeCell ref="A111:B111"/>
    <mergeCell ref="A112:B112"/>
    <mergeCell ref="O91:P91"/>
    <mergeCell ref="U91:V91"/>
    <mergeCell ref="A91:B91"/>
    <mergeCell ref="C91:F91"/>
    <mergeCell ref="H91:I91"/>
    <mergeCell ref="B68:F68"/>
    <mergeCell ref="B57:C57"/>
    <mergeCell ref="A120:B120"/>
    <mergeCell ref="O120:P120"/>
    <mergeCell ref="U120:V120"/>
    <mergeCell ref="B69:F69"/>
  </mergeCells>
  <conditionalFormatting sqref="M5:M49">
    <cfRule type="cellIs" dxfId="168" priority="78" stopIfTrue="1" operator="equal">
      <formula>$M$56</formula>
    </cfRule>
    <cfRule type="cellIs" dxfId="167" priority="79" stopIfTrue="1" operator="equal">
      <formula>$M$55</formula>
    </cfRule>
  </conditionalFormatting>
  <conditionalFormatting sqref="R5:R49">
    <cfRule type="cellIs" dxfId="166" priority="80" stopIfTrue="1" operator="equal">
      <formula>$R$56</formula>
    </cfRule>
    <cfRule type="cellIs" dxfId="165" priority="81" stopIfTrue="1" operator="equal">
      <formula>$R$55</formula>
    </cfRule>
  </conditionalFormatting>
  <conditionalFormatting sqref="S5:S49">
    <cfRule type="cellIs" dxfId="164" priority="82" stopIfTrue="1" operator="equal">
      <formula>$S$56</formula>
    </cfRule>
    <cfRule type="cellIs" dxfId="163" priority="83" stopIfTrue="1" operator="equal">
      <formula>$S$55</formula>
    </cfRule>
  </conditionalFormatting>
  <conditionalFormatting sqref="K5:K49">
    <cfRule type="cellIs" dxfId="162" priority="91" stopIfTrue="1" operator="equal">
      <formula>$K$56</formula>
    </cfRule>
    <cfRule type="cellIs" dxfId="161" priority="92" stopIfTrue="1" operator="equal">
      <formula>$K$55</formula>
    </cfRule>
  </conditionalFormatting>
  <conditionalFormatting sqref="G5:G49">
    <cfRule type="cellIs" dxfId="160" priority="93" stopIfTrue="1" operator="equal">
      <formula>$G$56</formula>
    </cfRule>
    <cfRule type="cellIs" dxfId="159" priority="94" stopIfTrue="1" operator="equal">
      <formula>$G$55</formula>
    </cfRule>
  </conditionalFormatting>
  <conditionalFormatting sqref="F5:F49">
    <cfRule type="cellIs" dxfId="158" priority="95" stopIfTrue="1" operator="equal">
      <formula>$F$56</formula>
    </cfRule>
    <cfRule type="cellIs" dxfId="157" priority="96" stopIfTrue="1" operator="equal">
      <formula>$F$55</formula>
    </cfRule>
  </conditionalFormatting>
  <conditionalFormatting sqref="E5:E49">
    <cfRule type="cellIs" dxfId="156" priority="97" stopIfTrue="1" operator="equal">
      <formula>$E$56</formula>
    </cfRule>
    <cfRule type="cellIs" dxfId="155" priority="98" stopIfTrue="1" operator="equal">
      <formula>$E$55</formula>
    </cfRule>
  </conditionalFormatting>
  <conditionalFormatting sqref="D5:D49">
    <cfRule type="cellIs" dxfId="154" priority="99" stopIfTrue="1" operator="equal">
      <formula>$D$56</formula>
    </cfRule>
    <cfRule type="cellIs" dxfId="153" priority="100" stopIfTrue="1" operator="equal">
      <formula>$D$55</formula>
    </cfRule>
  </conditionalFormatting>
  <conditionalFormatting sqref="L5:L49">
    <cfRule type="cellIs" dxfId="152" priority="105" stopIfTrue="1" operator="equal">
      <formula>$L$56</formula>
    </cfRule>
    <cfRule type="cellIs" dxfId="151" priority="106" stopIfTrue="1" operator="equal">
      <formula>$L$55</formula>
    </cfRule>
  </conditionalFormatting>
  <conditionalFormatting sqref="Q5:Q49">
    <cfRule type="cellIs" dxfId="150" priority="109" stopIfTrue="1" operator="equal">
      <formula>$Q$56</formula>
    </cfRule>
    <cfRule type="cellIs" dxfId="149" priority="110" stopIfTrue="1" operator="equal">
      <formula>$Q$55</formula>
    </cfRule>
  </conditionalFormatting>
  <conditionalFormatting sqref="T5:T49">
    <cfRule type="cellIs" dxfId="148" priority="1" stopIfTrue="1" operator="equal">
      <formula>$T$56</formula>
    </cfRule>
    <cfRule type="cellIs" dxfId="147" priority="2" stopIfTrue="1" operator="equal">
      <formula>$T$55</formula>
    </cfRule>
    <cfRule type="cellIs" dxfId="146" priority="3" stopIfTrue="1" operator="equal">
      <formula>7.77</formula>
    </cfRule>
  </conditionalFormatting>
  <dataValidations count="2">
    <dataValidation type="decimal" allowBlank="1" showInputMessage="1" showErrorMessage="1" errorTitle="تصحيح العدد" error="العدد يجب أن يكون بين 0 و 20" sqref="K5:M49 IW5:IY49 SS5:SU49 ACO5:ACQ49 AMK5:AMM49 AWG5:AWI49 BGC5:BGE49 BPY5:BQA49 BZU5:BZW49 CJQ5:CJS49 CTM5:CTO49 DDI5:DDK49 DNE5:DNG49 DXA5:DXC49 EGW5:EGY49 EQS5:EQU49 FAO5:FAQ49 FKK5:FKM49 FUG5:FUI49 GEC5:GEE49 GNY5:GOA49 GXU5:GXW49 HHQ5:HHS49 HRM5:HRO49 IBI5:IBK49 ILE5:ILG49 IVA5:IVC49 JEW5:JEY49 JOS5:JOU49 JYO5:JYQ49 KIK5:KIM49 KSG5:KSI49 LCC5:LCE49 LLY5:LMA49 LVU5:LVW49 MFQ5:MFS49 MPM5:MPO49 MZI5:MZK49 NJE5:NJG49 NTA5:NTC49 OCW5:OCY49 OMS5:OMU49 OWO5:OWQ49 PGK5:PGM49 PQG5:PQI49 QAC5:QAE49 QJY5:QKA49 QTU5:QTW49 RDQ5:RDS49 RNM5:RNO49 RXI5:RXK49 SHE5:SHG49 SRA5:SRC49 TAW5:TAY49 TKS5:TKU49 TUO5:TUQ49 UEK5:UEM49 UOG5:UOI49 UYC5:UYE49 VHY5:VIA49 VRU5:VRW49 WBQ5:WBS49 WLM5:WLO49 WVI5:WVK49 K65545:M65579 JF65545:JH65579 TB65545:TD65579 ACX65545:ACZ65579 AMT65545:AMV65579 AWP65545:AWR65579 BGL65545:BGN65579 BQH65545:BQJ65579 CAD65545:CAF65579 CJZ65545:CKB65579 CTV65545:CTX65579 DDR65545:DDT65579 DNN65545:DNP65579 DXJ65545:DXL65579 EHF65545:EHH65579 ERB65545:ERD65579 FAX65545:FAZ65579 FKT65545:FKV65579 FUP65545:FUR65579 GEL65545:GEN65579 GOH65545:GOJ65579 GYD65545:GYF65579 HHZ65545:HIB65579 HRV65545:HRX65579 IBR65545:IBT65579 ILN65545:ILP65579 IVJ65545:IVL65579 JFF65545:JFH65579 JPB65545:JPD65579 JYX65545:JYZ65579 KIT65545:KIV65579 KSP65545:KSR65579 LCL65545:LCN65579 LMH65545:LMJ65579 LWD65545:LWF65579 MFZ65545:MGB65579 MPV65545:MPX65579 MZR65545:MZT65579 NJN65545:NJP65579 NTJ65545:NTL65579 ODF65545:ODH65579 ONB65545:OND65579 OWX65545:OWZ65579 PGT65545:PGV65579 PQP65545:PQR65579 QAL65545:QAN65579 QKH65545:QKJ65579 QUD65545:QUF65579 RDZ65545:REB65579 RNV65545:RNX65579 RXR65545:RXT65579 SHN65545:SHP65579 SRJ65545:SRL65579 TBF65545:TBH65579 TLB65545:TLD65579 TUX65545:TUZ65579 UET65545:UEV65579 UOP65545:UOR65579 UYL65545:UYN65579 VIH65545:VIJ65579 VSD65545:VSF65579 WBZ65545:WCB65579 WLV65545:WLX65579 WVR65545:WVT65579 K131081:M131115 JF131081:JH131115 TB131081:TD131115 ACX131081:ACZ131115 AMT131081:AMV131115 AWP131081:AWR131115 BGL131081:BGN131115 BQH131081:BQJ131115 CAD131081:CAF131115 CJZ131081:CKB131115 CTV131081:CTX131115 DDR131081:DDT131115 DNN131081:DNP131115 DXJ131081:DXL131115 EHF131081:EHH131115 ERB131081:ERD131115 FAX131081:FAZ131115 FKT131081:FKV131115 FUP131081:FUR131115 GEL131081:GEN131115 GOH131081:GOJ131115 GYD131081:GYF131115 HHZ131081:HIB131115 HRV131081:HRX131115 IBR131081:IBT131115 ILN131081:ILP131115 IVJ131081:IVL131115 JFF131081:JFH131115 JPB131081:JPD131115 JYX131081:JYZ131115 KIT131081:KIV131115 KSP131081:KSR131115 LCL131081:LCN131115 LMH131081:LMJ131115 LWD131081:LWF131115 MFZ131081:MGB131115 MPV131081:MPX131115 MZR131081:MZT131115 NJN131081:NJP131115 NTJ131081:NTL131115 ODF131081:ODH131115 ONB131081:OND131115 OWX131081:OWZ131115 PGT131081:PGV131115 PQP131081:PQR131115 QAL131081:QAN131115 QKH131081:QKJ131115 QUD131081:QUF131115 RDZ131081:REB131115 RNV131081:RNX131115 RXR131081:RXT131115 SHN131081:SHP131115 SRJ131081:SRL131115 TBF131081:TBH131115 TLB131081:TLD131115 TUX131081:TUZ131115 UET131081:UEV131115 UOP131081:UOR131115 UYL131081:UYN131115 VIH131081:VIJ131115 VSD131081:VSF131115 WBZ131081:WCB131115 WLV131081:WLX131115 WVR131081:WVT131115 K196617:M196651 JF196617:JH196651 TB196617:TD196651 ACX196617:ACZ196651 AMT196617:AMV196651 AWP196617:AWR196651 BGL196617:BGN196651 BQH196617:BQJ196651 CAD196617:CAF196651 CJZ196617:CKB196651 CTV196617:CTX196651 DDR196617:DDT196651 DNN196617:DNP196651 DXJ196617:DXL196651 EHF196617:EHH196651 ERB196617:ERD196651 FAX196617:FAZ196651 FKT196617:FKV196651 FUP196617:FUR196651 GEL196617:GEN196651 GOH196617:GOJ196651 GYD196617:GYF196651 HHZ196617:HIB196651 HRV196617:HRX196651 IBR196617:IBT196651 ILN196617:ILP196651 IVJ196617:IVL196651 JFF196617:JFH196651 JPB196617:JPD196651 JYX196617:JYZ196651 KIT196617:KIV196651 KSP196617:KSR196651 LCL196617:LCN196651 LMH196617:LMJ196651 LWD196617:LWF196651 MFZ196617:MGB196651 MPV196617:MPX196651 MZR196617:MZT196651 NJN196617:NJP196651 NTJ196617:NTL196651 ODF196617:ODH196651 ONB196617:OND196651 OWX196617:OWZ196651 PGT196617:PGV196651 PQP196617:PQR196651 QAL196617:QAN196651 QKH196617:QKJ196651 QUD196617:QUF196651 RDZ196617:REB196651 RNV196617:RNX196651 RXR196617:RXT196651 SHN196617:SHP196651 SRJ196617:SRL196651 TBF196617:TBH196651 TLB196617:TLD196651 TUX196617:TUZ196651 UET196617:UEV196651 UOP196617:UOR196651 UYL196617:UYN196651 VIH196617:VIJ196651 VSD196617:VSF196651 WBZ196617:WCB196651 WLV196617:WLX196651 WVR196617:WVT196651 K262153:M262187 JF262153:JH262187 TB262153:TD262187 ACX262153:ACZ262187 AMT262153:AMV262187 AWP262153:AWR262187 BGL262153:BGN262187 BQH262153:BQJ262187 CAD262153:CAF262187 CJZ262153:CKB262187 CTV262153:CTX262187 DDR262153:DDT262187 DNN262153:DNP262187 DXJ262153:DXL262187 EHF262153:EHH262187 ERB262153:ERD262187 FAX262153:FAZ262187 FKT262153:FKV262187 FUP262153:FUR262187 GEL262153:GEN262187 GOH262153:GOJ262187 GYD262153:GYF262187 HHZ262153:HIB262187 HRV262153:HRX262187 IBR262153:IBT262187 ILN262153:ILP262187 IVJ262153:IVL262187 JFF262153:JFH262187 JPB262153:JPD262187 JYX262153:JYZ262187 KIT262153:KIV262187 KSP262153:KSR262187 LCL262153:LCN262187 LMH262153:LMJ262187 LWD262153:LWF262187 MFZ262153:MGB262187 MPV262153:MPX262187 MZR262153:MZT262187 NJN262153:NJP262187 NTJ262153:NTL262187 ODF262153:ODH262187 ONB262153:OND262187 OWX262153:OWZ262187 PGT262153:PGV262187 PQP262153:PQR262187 QAL262153:QAN262187 QKH262153:QKJ262187 QUD262153:QUF262187 RDZ262153:REB262187 RNV262153:RNX262187 RXR262153:RXT262187 SHN262153:SHP262187 SRJ262153:SRL262187 TBF262153:TBH262187 TLB262153:TLD262187 TUX262153:TUZ262187 UET262153:UEV262187 UOP262153:UOR262187 UYL262153:UYN262187 VIH262153:VIJ262187 VSD262153:VSF262187 WBZ262153:WCB262187 WLV262153:WLX262187 WVR262153:WVT262187 K327689:M327723 JF327689:JH327723 TB327689:TD327723 ACX327689:ACZ327723 AMT327689:AMV327723 AWP327689:AWR327723 BGL327689:BGN327723 BQH327689:BQJ327723 CAD327689:CAF327723 CJZ327689:CKB327723 CTV327689:CTX327723 DDR327689:DDT327723 DNN327689:DNP327723 DXJ327689:DXL327723 EHF327689:EHH327723 ERB327689:ERD327723 FAX327689:FAZ327723 FKT327689:FKV327723 FUP327689:FUR327723 GEL327689:GEN327723 GOH327689:GOJ327723 GYD327689:GYF327723 HHZ327689:HIB327723 HRV327689:HRX327723 IBR327689:IBT327723 ILN327689:ILP327723 IVJ327689:IVL327723 JFF327689:JFH327723 JPB327689:JPD327723 JYX327689:JYZ327723 KIT327689:KIV327723 KSP327689:KSR327723 LCL327689:LCN327723 LMH327689:LMJ327723 LWD327689:LWF327723 MFZ327689:MGB327723 MPV327689:MPX327723 MZR327689:MZT327723 NJN327689:NJP327723 NTJ327689:NTL327723 ODF327689:ODH327723 ONB327689:OND327723 OWX327689:OWZ327723 PGT327689:PGV327723 PQP327689:PQR327723 QAL327689:QAN327723 QKH327689:QKJ327723 QUD327689:QUF327723 RDZ327689:REB327723 RNV327689:RNX327723 RXR327689:RXT327723 SHN327689:SHP327723 SRJ327689:SRL327723 TBF327689:TBH327723 TLB327689:TLD327723 TUX327689:TUZ327723 UET327689:UEV327723 UOP327689:UOR327723 UYL327689:UYN327723 VIH327689:VIJ327723 VSD327689:VSF327723 WBZ327689:WCB327723 WLV327689:WLX327723 WVR327689:WVT327723 K393225:M393259 JF393225:JH393259 TB393225:TD393259 ACX393225:ACZ393259 AMT393225:AMV393259 AWP393225:AWR393259 BGL393225:BGN393259 BQH393225:BQJ393259 CAD393225:CAF393259 CJZ393225:CKB393259 CTV393225:CTX393259 DDR393225:DDT393259 DNN393225:DNP393259 DXJ393225:DXL393259 EHF393225:EHH393259 ERB393225:ERD393259 FAX393225:FAZ393259 FKT393225:FKV393259 FUP393225:FUR393259 GEL393225:GEN393259 GOH393225:GOJ393259 GYD393225:GYF393259 HHZ393225:HIB393259 HRV393225:HRX393259 IBR393225:IBT393259 ILN393225:ILP393259 IVJ393225:IVL393259 JFF393225:JFH393259 JPB393225:JPD393259 JYX393225:JYZ393259 KIT393225:KIV393259 KSP393225:KSR393259 LCL393225:LCN393259 LMH393225:LMJ393259 LWD393225:LWF393259 MFZ393225:MGB393259 MPV393225:MPX393259 MZR393225:MZT393259 NJN393225:NJP393259 NTJ393225:NTL393259 ODF393225:ODH393259 ONB393225:OND393259 OWX393225:OWZ393259 PGT393225:PGV393259 PQP393225:PQR393259 QAL393225:QAN393259 QKH393225:QKJ393259 QUD393225:QUF393259 RDZ393225:REB393259 RNV393225:RNX393259 RXR393225:RXT393259 SHN393225:SHP393259 SRJ393225:SRL393259 TBF393225:TBH393259 TLB393225:TLD393259 TUX393225:TUZ393259 UET393225:UEV393259 UOP393225:UOR393259 UYL393225:UYN393259 VIH393225:VIJ393259 VSD393225:VSF393259 WBZ393225:WCB393259 WLV393225:WLX393259 WVR393225:WVT393259 K458761:M458795 JF458761:JH458795 TB458761:TD458795 ACX458761:ACZ458795 AMT458761:AMV458795 AWP458761:AWR458795 BGL458761:BGN458795 BQH458761:BQJ458795 CAD458761:CAF458795 CJZ458761:CKB458795 CTV458761:CTX458795 DDR458761:DDT458795 DNN458761:DNP458795 DXJ458761:DXL458795 EHF458761:EHH458795 ERB458761:ERD458795 FAX458761:FAZ458795 FKT458761:FKV458795 FUP458761:FUR458795 GEL458761:GEN458795 GOH458761:GOJ458795 GYD458761:GYF458795 HHZ458761:HIB458795 HRV458761:HRX458795 IBR458761:IBT458795 ILN458761:ILP458795 IVJ458761:IVL458795 JFF458761:JFH458795 JPB458761:JPD458795 JYX458761:JYZ458795 KIT458761:KIV458795 KSP458761:KSR458795 LCL458761:LCN458795 LMH458761:LMJ458795 LWD458761:LWF458795 MFZ458761:MGB458795 MPV458761:MPX458795 MZR458761:MZT458795 NJN458761:NJP458795 NTJ458761:NTL458795 ODF458761:ODH458795 ONB458761:OND458795 OWX458761:OWZ458795 PGT458761:PGV458795 PQP458761:PQR458795 QAL458761:QAN458795 QKH458761:QKJ458795 QUD458761:QUF458795 RDZ458761:REB458795 RNV458761:RNX458795 RXR458761:RXT458795 SHN458761:SHP458795 SRJ458761:SRL458795 TBF458761:TBH458795 TLB458761:TLD458795 TUX458761:TUZ458795 UET458761:UEV458795 UOP458761:UOR458795 UYL458761:UYN458795 VIH458761:VIJ458795 VSD458761:VSF458795 WBZ458761:WCB458795 WLV458761:WLX458795 WVR458761:WVT458795 K524297:M524331 JF524297:JH524331 TB524297:TD524331 ACX524297:ACZ524331 AMT524297:AMV524331 AWP524297:AWR524331 BGL524297:BGN524331 BQH524297:BQJ524331 CAD524297:CAF524331 CJZ524297:CKB524331 CTV524297:CTX524331 DDR524297:DDT524331 DNN524297:DNP524331 DXJ524297:DXL524331 EHF524297:EHH524331 ERB524297:ERD524331 FAX524297:FAZ524331 FKT524297:FKV524331 FUP524297:FUR524331 GEL524297:GEN524331 GOH524297:GOJ524331 GYD524297:GYF524331 HHZ524297:HIB524331 HRV524297:HRX524331 IBR524297:IBT524331 ILN524297:ILP524331 IVJ524297:IVL524331 JFF524297:JFH524331 JPB524297:JPD524331 JYX524297:JYZ524331 KIT524297:KIV524331 KSP524297:KSR524331 LCL524297:LCN524331 LMH524297:LMJ524331 LWD524297:LWF524331 MFZ524297:MGB524331 MPV524297:MPX524331 MZR524297:MZT524331 NJN524297:NJP524331 NTJ524297:NTL524331 ODF524297:ODH524331 ONB524297:OND524331 OWX524297:OWZ524331 PGT524297:PGV524331 PQP524297:PQR524331 QAL524297:QAN524331 QKH524297:QKJ524331 QUD524297:QUF524331 RDZ524297:REB524331 RNV524297:RNX524331 RXR524297:RXT524331 SHN524297:SHP524331 SRJ524297:SRL524331 TBF524297:TBH524331 TLB524297:TLD524331 TUX524297:TUZ524331 UET524297:UEV524331 UOP524297:UOR524331 UYL524297:UYN524331 VIH524297:VIJ524331 VSD524297:VSF524331 WBZ524297:WCB524331 WLV524297:WLX524331 WVR524297:WVT524331 K589833:M589867 JF589833:JH589867 TB589833:TD589867 ACX589833:ACZ589867 AMT589833:AMV589867 AWP589833:AWR589867 BGL589833:BGN589867 BQH589833:BQJ589867 CAD589833:CAF589867 CJZ589833:CKB589867 CTV589833:CTX589867 DDR589833:DDT589867 DNN589833:DNP589867 DXJ589833:DXL589867 EHF589833:EHH589867 ERB589833:ERD589867 FAX589833:FAZ589867 FKT589833:FKV589867 FUP589833:FUR589867 GEL589833:GEN589867 GOH589833:GOJ589867 GYD589833:GYF589867 HHZ589833:HIB589867 HRV589833:HRX589867 IBR589833:IBT589867 ILN589833:ILP589867 IVJ589833:IVL589867 JFF589833:JFH589867 JPB589833:JPD589867 JYX589833:JYZ589867 KIT589833:KIV589867 KSP589833:KSR589867 LCL589833:LCN589867 LMH589833:LMJ589867 LWD589833:LWF589867 MFZ589833:MGB589867 MPV589833:MPX589867 MZR589833:MZT589867 NJN589833:NJP589867 NTJ589833:NTL589867 ODF589833:ODH589867 ONB589833:OND589867 OWX589833:OWZ589867 PGT589833:PGV589867 PQP589833:PQR589867 QAL589833:QAN589867 QKH589833:QKJ589867 QUD589833:QUF589867 RDZ589833:REB589867 RNV589833:RNX589867 RXR589833:RXT589867 SHN589833:SHP589867 SRJ589833:SRL589867 TBF589833:TBH589867 TLB589833:TLD589867 TUX589833:TUZ589867 UET589833:UEV589867 UOP589833:UOR589867 UYL589833:UYN589867 VIH589833:VIJ589867 VSD589833:VSF589867 WBZ589833:WCB589867 WLV589833:WLX589867 WVR589833:WVT589867 K655369:M655403 JF655369:JH655403 TB655369:TD655403 ACX655369:ACZ655403 AMT655369:AMV655403 AWP655369:AWR655403 BGL655369:BGN655403 BQH655369:BQJ655403 CAD655369:CAF655403 CJZ655369:CKB655403 CTV655369:CTX655403 DDR655369:DDT655403 DNN655369:DNP655403 DXJ655369:DXL655403 EHF655369:EHH655403 ERB655369:ERD655403 FAX655369:FAZ655403 FKT655369:FKV655403 FUP655369:FUR655403 GEL655369:GEN655403 GOH655369:GOJ655403 GYD655369:GYF655403 HHZ655369:HIB655403 HRV655369:HRX655403 IBR655369:IBT655403 ILN655369:ILP655403 IVJ655369:IVL655403 JFF655369:JFH655403 JPB655369:JPD655403 JYX655369:JYZ655403 KIT655369:KIV655403 KSP655369:KSR655403 LCL655369:LCN655403 LMH655369:LMJ655403 LWD655369:LWF655403 MFZ655369:MGB655403 MPV655369:MPX655403 MZR655369:MZT655403 NJN655369:NJP655403 NTJ655369:NTL655403 ODF655369:ODH655403 ONB655369:OND655403 OWX655369:OWZ655403 PGT655369:PGV655403 PQP655369:PQR655403 QAL655369:QAN655403 QKH655369:QKJ655403 QUD655369:QUF655403 RDZ655369:REB655403 RNV655369:RNX655403 RXR655369:RXT655403 SHN655369:SHP655403 SRJ655369:SRL655403 TBF655369:TBH655403 TLB655369:TLD655403 TUX655369:TUZ655403 UET655369:UEV655403 UOP655369:UOR655403 UYL655369:UYN655403 VIH655369:VIJ655403 VSD655369:VSF655403 WBZ655369:WCB655403 WLV655369:WLX655403 WVR655369:WVT655403 K720905:M720939 JF720905:JH720939 TB720905:TD720939 ACX720905:ACZ720939 AMT720905:AMV720939 AWP720905:AWR720939 BGL720905:BGN720939 BQH720905:BQJ720939 CAD720905:CAF720939 CJZ720905:CKB720939 CTV720905:CTX720939 DDR720905:DDT720939 DNN720905:DNP720939 DXJ720905:DXL720939 EHF720905:EHH720939 ERB720905:ERD720939 FAX720905:FAZ720939 FKT720905:FKV720939 FUP720905:FUR720939 GEL720905:GEN720939 GOH720905:GOJ720939 GYD720905:GYF720939 HHZ720905:HIB720939 HRV720905:HRX720939 IBR720905:IBT720939 ILN720905:ILP720939 IVJ720905:IVL720939 JFF720905:JFH720939 JPB720905:JPD720939 JYX720905:JYZ720939 KIT720905:KIV720939 KSP720905:KSR720939 LCL720905:LCN720939 LMH720905:LMJ720939 LWD720905:LWF720939 MFZ720905:MGB720939 MPV720905:MPX720939 MZR720905:MZT720939 NJN720905:NJP720939 NTJ720905:NTL720939 ODF720905:ODH720939 ONB720905:OND720939 OWX720905:OWZ720939 PGT720905:PGV720939 PQP720905:PQR720939 QAL720905:QAN720939 QKH720905:QKJ720939 QUD720905:QUF720939 RDZ720905:REB720939 RNV720905:RNX720939 RXR720905:RXT720939 SHN720905:SHP720939 SRJ720905:SRL720939 TBF720905:TBH720939 TLB720905:TLD720939 TUX720905:TUZ720939 UET720905:UEV720939 UOP720905:UOR720939 UYL720905:UYN720939 VIH720905:VIJ720939 VSD720905:VSF720939 WBZ720905:WCB720939 WLV720905:WLX720939 WVR720905:WVT720939 K786441:M786475 JF786441:JH786475 TB786441:TD786475 ACX786441:ACZ786475 AMT786441:AMV786475 AWP786441:AWR786475 BGL786441:BGN786475 BQH786441:BQJ786475 CAD786441:CAF786475 CJZ786441:CKB786475 CTV786441:CTX786475 DDR786441:DDT786475 DNN786441:DNP786475 DXJ786441:DXL786475 EHF786441:EHH786475 ERB786441:ERD786475 FAX786441:FAZ786475 FKT786441:FKV786475 FUP786441:FUR786475 GEL786441:GEN786475 GOH786441:GOJ786475 GYD786441:GYF786475 HHZ786441:HIB786475 HRV786441:HRX786475 IBR786441:IBT786475 ILN786441:ILP786475 IVJ786441:IVL786475 JFF786441:JFH786475 JPB786441:JPD786475 JYX786441:JYZ786475 KIT786441:KIV786475 KSP786441:KSR786475 LCL786441:LCN786475 LMH786441:LMJ786475 LWD786441:LWF786475 MFZ786441:MGB786475 MPV786441:MPX786475 MZR786441:MZT786475 NJN786441:NJP786475 NTJ786441:NTL786475 ODF786441:ODH786475 ONB786441:OND786475 OWX786441:OWZ786475 PGT786441:PGV786475 PQP786441:PQR786475 QAL786441:QAN786475 QKH786441:QKJ786475 QUD786441:QUF786475 RDZ786441:REB786475 RNV786441:RNX786475 RXR786441:RXT786475 SHN786441:SHP786475 SRJ786441:SRL786475 TBF786441:TBH786475 TLB786441:TLD786475 TUX786441:TUZ786475 UET786441:UEV786475 UOP786441:UOR786475 UYL786441:UYN786475 VIH786441:VIJ786475 VSD786441:VSF786475 WBZ786441:WCB786475 WLV786441:WLX786475 WVR786441:WVT786475 K851977:M852011 JF851977:JH852011 TB851977:TD852011 ACX851977:ACZ852011 AMT851977:AMV852011 AWP851977:AWR852011 BGL851977:BGN852011 BQH851977:BQJ852011 CAD851977:CAF852011 CJZ851977:CKB852011 CTV851977:CTX852011 DDR851977:DDT852011 DNN851977:DNP852011 DXJ851977:DXL852011 EHF851977:EHH852011 ERB851977:ERD852011 FAX851977:FAZ852011 FKT851977:FKV852011 FUP851977:FUR852011 GEL851977:GEN852011 GOH851977:GOJ852011 GYD851977:GYF852011 HHZ851977:HIB852011 HRV851977:HRX852011 IBR851977:IBT852011 ILN851977:ILP852011 IVJ851977:IVL852011 JFF851977:JFH852011 JPB851977:JPD852011 JYX851977:JYZ852011 KIT851977:KIV852011 KSP851977:KSR852011 LCL851977:LCN852011 LMH851977:LMJ852011 LWD851977:LWF852011 MFZ851977:MGB852011 MPV851977:MPX852011 MZR851977:MZT852011 NJN851977:NJP852011 NTJ851977:NTL852011 ODF851977:ODH852011 ONB851977:OND852011 OWX851977:OWZ852011 PGT851977:PGV852011 PQP851977:PQR852011 QAL851977:QAN852011 QKH851977:QKJ852011 QUD851977:QUF852011 RDZ851977:REB852011 RNV851977:RNX852011 RXR851977:RXT852011 SHN851977:SHP852011 SRJ851977:SRL852011 TBF851977:TBH852011 TLB851977:TLD852011 TUX851977:TUZ852011 UET851977:UEV852011 UOP851977:UOR852011 UYL851977:UYN852011 VIH851977:VIJ852011 VSD851977:VSF852011 WBZ851977:WCB852011 WLV851977:WLX852011 WVR851977:WVT852011 K917513:M917547 JF917513:JH917547 TB917513:TD917547 ACX917513:ACZ917547 AMT917513:AMV917547 AWP917513:AWR917547 BGL917513:BGN917547 BQH917513:BQJ917547 CAD917513:CAF917547 CJZ917513:CKB917547 CTV917513:CTX917547 DDR917513:DDT917547 DNN917513:DNP917547 DXJ917513:DXL917547 EHF917513:EHH917547 ERB917513:ERD917547 FAX917513:FAZ917547 FKT917513:FKV917547 FUP917513:FUR917547 GEL917513:GEN917547 GOH917513:GOJ917547 GYD917513:GYF917547 HHZ917513:HIB917547 HRV917513:HRX917547 IBR917513:IBT917547 ILN917513:ILP917547 IVJ917513:IVL917547 JFF917513:JFH917547 JPB917513:JPD917547 JYX917513:JYZ917547 KIT917513:KIV917547 KSP917513:KSR917547 LCL917513:LCN917547 LMH917513:LMJ917547 LWD917513:LWF917547 MFZ917513:MGB917547 MPV917513:MPX917547 MZR917513:MZT917547 NJN917513:NJP917547 NTJ917513:NTL917547 ODF917513:ODH917547 ONB917513:OND917547 OWX917513:OWZ917547 PGT917513:PGV917547 PQP917513:PQR917547 QAL917513:QAN917547 QKH917513:QKJ917547 QUD917513:QUF917547 RDZ917513:REB917547 RNV917513:RNX917547 RXR917513:RXT917547 SHN917513:SHP917547 SRJ917513:SRL917547 TBF917513:TBH917547 TLB917513:TLD917547 TUX917513:TUZ917547 UET917513:UEV917547 UOP917513:UOR917547 UYL917513:UYN917547 VIH917513:VIJ917547 VSD917513:VSF917547 WBZ917513:WCB917547 WLV917513:WLX917547 WVR917513:WVT917547 K983049:M983083 JF983049:JH983083 TB983049:TD983083 ACX983049:ACZ983083 AMT983049:AMV983083 AWP983049:AWR983083 BGL983049:BGN983083 BQH983049:BQJ983083 CAD983049:CAF983083 CJZ983049:CKB983083 CTV983049:CTX983083 DDR983049:DDT983083 DNN983049:DNP983083 DXJ983049:DXL983083 EHF983049:EHH983083 ERB983049:ERD983083 FAX983049:FAZ983083 FKT983049:FKV983083 FUP983049:FUR983083 GEL983049:GEN983083 GOH983049:GOJ983083 GYD983049:GYF983083 HHZ983049:HIB983083 HRV983049:HRX983083 IBR983049:IBT983083 ILN983049:ILP983083 IVJ983049:IVL983083 JFF983049:JFH983083 JPB983049:JPD983083 JYX983049:JYZ983083 KIT983049:KIV983083 KSP983049:KSR983083 LCL983049:LCN983083 LMH983049:LMJ983083 LWD983049:LWF983083 MFZ983049:MGB983083 MPV983049:MPX983083 MZR983049:MZT983083 NJN983049:NJP983083 NTJ983049:NTL983083 ODF983049:ODH983083 ONB983049:OND983083 OWX983049:OWZ983083 PGT983049:PGV983083 PQP983049:PQR983083 QAL983049:QAN983083 QKH983049:QKJ983083 QUD983049:QUF983083 RDZ983049:REB983083 RNV983049:RNX983083 RXR983049:RXT983083 SHN983049:SHP983083 SRJ983049:SRL983083 TBF983049:TBH983083 TLB983049:TLD983083 TUX983049:TUZ983083 UET983049:UEV983083 UOP983049:UOR983083 UYL983049:UYN983083 VIH983049:VIJ983083 VSD983049:VSF983083 WBZ983049:WCB983083 WLV983049:WLX983083 WVR983049:WVT983083 Q5:S49 JC5:JH49 SY5:TD49 ACU5:ACZ49 AMQ5:AMV49 AWM5:AWR49 BGI5:BGN49 BQE5:BQJ49 CAA5:CAF49 CJW5:CKB49 CTS5:CTX49 DDO5:DDT49 DNK5:DNP49 DXG5:DXL49 EHC5:EHH49 EQY5:ERD49 FAU5:FAZ49 FKQ5:FKV49 FUM5:FUR49 GEI5:GEN49 GOE5:GOJ49 GYA5:GYF49 HHW5:HIB49 HRS5:HRX49 IBO5:IBT49 ILK5:ILP49 IVG5:IVL49 JFC5:JFH49 JOY5:JPD49 JYU5:JYZ49 KIQ5:KIV49 KSM5:KSR49 LCI5:LCN49 LME5:LMJ49 LWA5:LWF49 MFW5:MGB49 MPS5:MPX49 MZO5:MZT49 NJK5:NJP49 NTG5:NTL49 ODC5:ODH49 OMY5:OND49 OWU5:OWZ49 PGQ5:PGV49 PQM5:PQR49 QAI5:QAN49 QKE5:QKJ49 QUA5:QUF49 RDW5:REB49 RNS5:RNX49 RXO5:RXT49 SHK5:SHP49 SRG5:SRL49 TBC5:TBH49 TKY5:TLD49 TUU5:TUZ49 UEQ5:UEV49 UOM5:UOR49 UYI5:UYN49 VIE5:VIJ49 VSA5:VSF49 WBW5:WCB49 WLS5:WLX49 WVO5:WVT49 Q65545:V65579 JL65545:JQ65579 TH65545:TM65579 ADD65545:ADI65579 AMZ65545:ANE65579 AWV65545:AXA65579 BGR65545:BGW65579 BQN65545:BQS65579 CAJ65545:CAO65579 CKF65545:CKK65579 CUB65545:CUG65579 DDX65545:DEC65579 DNT65545:DNY65579 DXP65545:DXU65579 EHL65545:EHQ65579 ERH65545:ERM65579 FBD65545:FBI65579 FKZ65545:FLE65579 FUV65545:FVA65579 GER65545:GEW65579 GON65545:GOS65579 GYJ65545:GYO65579 HIF65545:HIK65579 HSB65545:HSG65579 IBX65545:ICC65579 ILT65545:ILY65579 IVP65545:IVU65579 JFL65545:JFQ65579 JPH65545:JPM65579 JZD65545:JZI65579 KIZ65545:KJE65579 KSV65545:KTA65579 LCR65545:LCW65579 LMN65545:LMS65579 LWJ65545:LWO65579 MGF65545:MGK65579 MQB65545:MQG65579 MZX65545:NAC65579 NJT65545:NJY65579 NTP65545:NTU65579 ODL65545:ODQ65579 ONH65545:ONM65579 OXD65545:OXI65579 PGZ65545:PHE65579 PQV65545:PRA65579 QAR65545:QAW65579 QKN65545:QKS65579 QUJ65545:QUO65579 REF65545:REK65579 ROB65545:ROG65579 RXX65545:RYC65579 SHT65545:SHY65579 SRP65545:SRU65579 TBL65545:TBQ65579 TLH65545:TLM65579 TVD65545:TVI65579 UEZ65545:UFE65579 UOV65545:UPA65579 UYR65545:UYW65579 VIN65545:VIS65579 VSJ65545:VSO65579 WCF65545:WCK65579 WMB65545:WMG65579 WVX65545:WWC65579 Q131081:V131115 JL131081:JQ131115 TH131081:TM131115 ADD131081:ADI131115 AMZ131081:ANE131115 AWV131081:AXA131115 BGR131081:BGW131115 BQN131081:BQS131115 CAJ131081:CAO131115 CKF131081:CKK131115 CUB131081:CUG131115 DDX131081:DEC131115 DNT131081:DNY131115 DXP131081:DXU131115 EHL131081:EHQ131115 ERH131081:ERM131115 FBD131081:FBI131115 FKZ131081:FLE131115 FUV131081:FVA131115 GER131081:GEW131115 GON131081:GOS131115 GYJ131081:GYO131115 HIF131081:HIK131115 HSB131081:HSG131115 IBX131081:ICC131115 ILT131081:ILY131115 IVP131081:IVU131115 JFL131081:JFQ131115 JPH131081:JPM131115 JZD131081:JZI131115 KIZ131081:KJE131115 KSV131081:KTA131115 LCR131081:LCW131115 LMN131081:LMS131115 LWJ131081:LWO131115 MGF131081:MGK131115 MQB131081:MQG131115 MZX131081:NAC131115 NJT131081:NJY131115 NTP131081:NTU131115 ODL131081:ODQ131115 ONH131081:ONM131115 OXD131081:OXI131115 PGZ131081:PHE131115 PQV131081:PRA131115 QAR131081:QAW131115 QKN131081:QKS131115 QUJ131081:QUO131115 REF131081:REK131115 ROB131081:ROG131115 RXX131081:RYC131115 SHT131081:SHY131115 SRP131081:SRU131115 TBL131081:TBQ131115 TLH131081:TLM131115 TVD131081:TVI131115 UEZ131081:UFE131115 UOV131081:UPA131115 UYR131081:UYW131115 VIN131081:VIS131115 VSJ131081:VSO131115 WCF131081:WCK131115 WMB131081:WMG131115 WVX131081:WWC131115 Q196617:V196651 JL196617:JQ196651 TH196617:TM196651 ADD196617:ADI196651 AMZ196617:ANE196651 AWV196617:AXA196651 BGR196617:BGW196651 BQN196617:BQS196651 CAJ196617:CAO196651 CKF196617:CKK196651 CUB196617:CUG196651 DDX196617:DEC196651 DNT196617:DNY196651 DXP196617:DXU196651 EHL196617:EHQ196651 ERH196617:ERM196651 FBD196617:FBI196651 FKZ196617:FLE196651 FUV196617:FVA196651 GER196617:GEW196651 GON196617:GOS196651 GYJ196617:GYO196651 HIF196617:HIK196651 HSB196617:HSG196651 IBX196617:ICC196651 ILT196617:ILY196651 IVP196617:IVU196651 JFL196617:JFQ196651 JPH196617:JPM196651 JZD196617:JZI196651 KIZ196617:KJE196651 KSV196617:KTA196651 LCR196617:LCW196651 LMN196617:LMS196651 LWJ196617:LWO196651 MGF196617:MGK196651 MQB196617:MQG196651 MZX196617:NAC196651 NJT196617:NJY196651 NTP196617:NTU196651 ODL196617:ODQ196651 ONH196617:ONM196651 OXD196617:OXI196651 PGZ196617:PHE196651 PQV196617:PRA196651 QAR196617:QAW196651 QKN196617:QKS196651 QUJ196617:QUO196651 REF196617:REK196651 ROB196617:ROG196651 RXX196617:RYC196651 SHT196617:SHY196651 SRP196617:SRU196651 TBL196617:TBQ196651 TLH196617:TLM196651 TVD196617:TVI196651 UEZ196617:UFE196651 UOV196617:UPA196651 UYR196617:UYW196651 VIN196617:VIS196651 VSJ196617:VSO196651 WCF196617:WCK196651 WMB196617:WMG196651 WVX196617:WWC196651 Q262153:V262187 JL262153:JQ262187 TH262153:TM262187 ADD262153:ADI262187 AMZ262153:ANE262187 AWV262153:AXA262187 BGR262153:BGW262187 BQN262153:BQS262187 CAJ262153:CAO262187 CKF262153:CKK262187 CUB262153:CUG262187 DDX262153:DEC262187 DNT262153:DNY262187 DXP262153:DXU262187 EHL262153:EHQ262187 ERH262153:ERM262187 FBD262153:FBI262187 FKZ262153:FLE262187 FUV262153:FVA262187 GER262153:GEW262187 GON262153:GOS262187 GYJ262153:GYO262187 HIF262153:HIK262187 HSB262153:HSG262187 IBX262153:ICC262187 ILT262153:ILY262187 IVP262153:IVU262187 JFL262153:JFQ262187 JPH262153:JPM262187 JZD262153:JZI262187 KIZ262153:KJE262187 KSV262153:KTA262187 LCR262153:LCW262187 LMN262153:LMS262187 LWJ262153:LWO262187 MGF262153:MGK262187 MQB262153:MQG262187 MZX262153:NAC262187 NJT262153:NJY262187 NTP262153:NTU262187 ODL262153:ODQ262187 ONH262153:ONM262187 OXD262153:OXI262187 PGZ262153:PHE262187 PQV262153:PRA262187 QAR262153:QAW262187 QKN262153:QKS262187 QUJ262153:QUO262187 REF262153:REK262187 ROB262153:ROG262187 RXX262153:RYC262187 SHT262153:SHY262187 SRP262153:SRU262187 TBL262153:TBQ262187 TLH262153:TLM262187 TVD262153:TVI262187 UEZ262153:UFE262187 UOV262153:UPA262187 UYR262153:UYW262187 VIN262153:VIS262187 VSJ262153:VSO262187 WCF262153:WCK262187 WMB262153:WMG262187 WVX262153:WWC262187 Q327689:V327723 JL327689:JQ327723 TH327689:TM327723 ADD327689:ADI327723 AMZ327689:ANE327723 AWV327689:AXA327723 BGR327689:BGW327723 BQN327689:BQS327723 CAJ327689:CAO327723 CKF327689:CKK327723 CUB327689:CUG327723 DDX327689:DEC327723 DNT327689:DNY327723 DXP327689:DXU327723 EHL327689:EHQ327723 ERH327689:ERM327723 FBD327689:FBI327723 FKZ327689:FLE327723 FUV327689:FVA327723 GER327689:GEW327723 GON327689:GOS327723 GYJ327689:GYO327723 HIF327689:HIK327723 HSB327689:HSG327723 IBX327689:ICC327723 ILT327689:ILY327723 IVP327689:IVU327723 JFL327689:JFQ327723 JPH327689:JPM327723 JZD327689:JZI327723 KIZ327689:KJE327723 KSV327689:KTA327723 LCR327689:LCW327723 LMN327689:LMS327723 LWJ327689:LWO327723 MGF327689:MGK327723 MQB327689:MQG327723 MZX327689:NAC327723 NJT327689:NJY327723 NTP327689:NTU327723 ODL327689:ODQ327723 ONH327689:ONM327723 OXD327689:OXI327723 PGZ327689:PHE327723 PQV327689:PRA327723 QAR327689:QAW327723 QKN327689:QKS327723 QUJ327689:QUO327723 REF327689:REK327723 ROB327689:ROG327723 RXX327689:RYC327723 SHT327689:SHY327723 SRP327689:SRU327723 TBL327689:TBQ327723 TLH327689:TLM327723 TVD327689:TVI327723 UEZ327689:UFE327723 UOV327689:UPA327723 UYR327689:UYW327723 VIN327689:VIS327723 VSJ327689:VSO327723 WCF327689:WCK327723 WMB327689:WMG327723 WVX327689:WWC327723 Q393225:V393259 JL393225:JQ393259 TH393225:TM393259 ADD393225:ADI393259 AMZ393225:ANE393259 AWV393225:AXA393259 BGR393225:BGW393259 BQN393225:BQS393259 CAJ393225:CAO393259 CKF393225:CKK393259 CUB393225:CUG393259 DDX393225:DEC393259 DNT393225:DNY393259 DXP393225:DXU393259 EHL393225:EHQ393259 ERH393225:ERM393259 FBD393225:FBI393259 FKZ393225:FLE393259 FUV393225:FVA393259 GER393225:GEW393259 GON393225:GOS393259 GYJ393225:GYO393259 HIF393225:HIK393259 HSB393225:HSG393259 IBX393225:ICC393259 ILT393225:ILY393259 IVP393225:IVU393259 JFL393225:JFQ393259 JPH393225:JPM393259 JZD393225:JZI393259 KIZ393225:KJE393259 KSV393225:KTA393259 LCR393225:LCW393259 LMN393225:LMS393259 LWJ393225:LWO393259 MGF393225:MGK393259 MQB393225:MQG393259 MZX393225:NAC393259 NJT393225:NJY393259 NTP393225:NTU393259 ODL393225:ODQ393259 ONH393225:ONM393259 OXD393225:OXI393259 PGZ393225:PHE393259 PQV393225:PRA393259 QAR393225:QAW393259 QKN393225:QKS393259 QUJ393225:QUO393259 REF393225:REK393259 ROB393225:ROG393259 RXX393225:RYC393259 SHT393225:SHY393259 SRP393225:SRU393259 TBL393225:TBQ393259 TLH393225:TLM393259 TVD393225:TVI393259 UEZ393225:UFE393259 UOV393225:UPA393259 UYR393225:UYW393259 VIN393225:VIS393259 VSJ393225:VSO393259 WCF393225:WCK393259 WMB393225:WMG393259 WVX393225:WWC393259 Q458761:V458795 JL458761:JQ458795 TH458761:TM458795 ADD458761:ADI458795 AMZ458761:ANE458795 AWV458761:AXA458795 BGR458761:BGW458795 BQN458761:BQS458795 CAJ458761:CAO458795 CKF458761:CKK458795 CUB458761:CUG458795 DDX458761:DEC458795 DNT458761:DNY458795 DXP458761:DXU458795 EHL458761:EHQ458795 ERH458761:ERM458795 FBD458761:FBI458795 FKZ458761:FLE458795 FUV458761:FVA458795 GER458761:GEW458795 GON458761:GOS458795 GYJ458761:GYO458795 HIF458761:HIK458795 HSB458761:HSG458795 IBX458761:ICC458795 ILT458761:ILY458795 IVP458761:IVU458795 JFL458761:JFQ458795 JPH458761:JPM458795 JZD458761:JZI458795 KIZ458761:KJE458795 KSV458761:KTA458795 LCR458761:LCW458795 LMN458761:LMS458795 LWJ458761:LWO458795 MGF458761:MGK458795 MQB458761:MQG458795 MZX458761:NAC458795 NJT458761:NJY458795 NTP458761:NTU458795 ODL458761:ODQ458795 ONH458761:ONM458795 OXD458761:OXI458795 PGZ458761:PHE458795 PQV458761:PRA458795 QAR458761:QAW458795 QKN458761:QKS458795 QUJ458761:QUO458795 REF458761:REK458795 ROB458761:ROG458795 RXX458761:RYC458795 SHT458761:SHY458795 SRP458761:SRU458795 TBL458761:TBQ458795 TLH458761:TLM458795 TVD458761:TVI458795 UEZ458761:UFE458795 UOV458761:UPA458795 UYR458761:UYW458795 VIN458761:VIS458795 VSJ458761:VSO458795 WCF458761:WCK458795 WMB458761:WMG458795 WVX458761:WWC458795 Q524297:V524331 JL524297:JQ524331 TH524297:TM524331 ADD524297:ADI524331 AMZ524297:ANE524331 AWV524297:AXA524331 BGR524297:BGW524331 BQN524297:BQS524331 CAJ524297:CAO524331 CKF524297:CKK524331 CUB524297:CUG524331 DDX524297:DEC524331 DNT524297:DNY524331 DXP524297:DXU524331 EHL524297:EHQ524331 ERH524297:ERM524331 FBD524297:FBI524331 FKZ524297:FLE524331 FUV524297:FVA524331 GER524297:GEW524331 GON524297:GOS524331 GYJ524297:GYO524331 HIF524297:HIK524331 HSB524297:HSG524331 IBX524297:ICC524331 ILT524297:ILY524331 IVP524297:IVU524331 JFL524297:JFQ524331 JPH524297:JPM524331 JZD524297:JZI524331 KIZ524297:KJE524331 KSV524297:KTA524331 LCR524297:LCW524331 LMN524297:LMS524331 LWJ524297:LWO524331 MGF524297:MGK524331 MQB524297:MQG524331 MZX524297:NAC524331 NJT524297:NJY524331 NTP524297:NTU524331 ODL524297:ODQ524331 ONH524297:ONM524331 OXD524297:OXI524331 PGZ524297:PHE524331 PQV524297:PRA524331 QAR524297:QAW524331 QKN524297:QKS524331 QUJ524297:QUO524331 REF524297:REK524331 ROB524297:ROG524331 RXX524297:RYC524331 SHT524297:SHY524331 SRP524297:SRU524331 TBL524297:TBQ524331 TLH524297:TLM524331 TVD524297:TVI524331 UEZ524297:UFE524331 UOV524297:UPA524331 UYR524297:UYW524331 VIN524297:VIS524331 VSJ524297:VSO524331 WCF524297:WCK524331 WMB524297:WMG524331 WVX524297:WWC524331 Q589833:V589867 JL589833:JQ589867 TH589833:TM589867 ADD589833:ADI589867 AMZ589833:ANE589867 AWV589833:AXA589867 BGR589833:BGW589867 BQN589833:BQS589867 CAJ589833:CAO589867 CKF589833:CKK589867 CUB589833:CUG589867 DDX589833:DEC589867 DNT589833:DNY589867 DXP589833:DXU589867 EHL589833:EHQ589867 ERH589833:ERM589867 FBD589833:FBI589867 FKZ589833:FLE589867 FUV589833:FVA589867 GER589833:GEW589867 GON589833:GOS589867 GYJ589833:GYO589867 HIF589833:HIK589867 HSB589833:HSG589867 IBX589833:ICC589867 ILT589833:ILY589867 IVP589833:IVU589867 JFL589833:JFQ589867 JPH589833:JPM589867 JZD589833:JZI589867 KIZ589833:KJE589867 KSV589833:KTA589867 LCR589833:LCW589867 LMN589833:LMS589867 LWJ589833:LWO589867 MGF589833:MGK589867 MQB589833:MQG589867 MZX589833:NAC589867 NJT589833:NJY589867 NTP589833:NTU589867 ODL589833:ODQ589867 ONH589833:ONM589867 OXD589833:OXI589867 PGZ589833:PHE589867 PQV589833:PRA589867 QAR589833:QAW589867 QKN589833:QKS589867 QUJ589833:QUO589867 REF589833:REK589867 ROB589833:ROG589867 RXX589833:RYC589867 SHT589833:SHY589867 SRP589833:SRU589867 TBL589833:TBQ589867 TLH589833:TLM589867 TVD589833:TVI589867 UEZ589833:UFE589867 UOV589833:UPA589867 UYR589833:UYW589867 VIN589833:VIS589867 VSJ589833:VSO589867 WCF589833:WCK589867 WMB589833:WMG589867 WVX589833:WWC589867 Q655369:V655403 JL655369:JQ655403 TH655369:TM655403 ADD655369:ADI655403 AMZ655369:ANE655403 AWV655369:AXA655403 BGR655369:BGW655403 BQN655369:BQS655403 CAJ655369:CAO655403 CKF655369:CKK655403 CUB655369:CUG655403 DDX655369:DEC655403 DNT655369:DNY655403 DXP655369:DXU655403 EHL655369:EHQ655403 ERH655369:ERM655403 FBD655369:FBI655403 FKZ655369:FLE655403 FUV655369:FVA655403 GER655369:GEW655403 GON655369:GOS655403 GYJ655369:GYO655403 HIF655369:HIK655403 HSB655369:HSG655403 IBX655369:ICC655403 ILT655369:ILY655403 IVP655369:IVU655403 JFL655369:JFQ655403 JPH655369:JPM655403 JZD655369:JZI655403 KIZ655369:KJE655403 KSV655369:KTA655403 LCR655369:LCW655403 LMN655369:LMS655403 LWJ655369:LWO655403 MGF655369:MGK655403 MQB655369:MQG655403 MZX655369:NAC655403 NJT655369:NJY655403 NTP655369:NTU655403 ODL655369:ODQ655403 ONH655369:ONM655403 OXD655369:OXI655403 PGZ655369:PHE655403 PQV655369:PRA655403 QAR655369:QAW655403 QKN655369:QKS655403 QUJ655369:QUO655403 REF655369:REK655403 ROB655369:ROG655403 RXX655369:RYC655403 SHT655369:SHY655403 SRP655369:SRU655403 TBL655369:TBQ655403 TLH655369:TLM655403 TVD655369:TVI655403 UEZ655369:UFE655403 UOV655369:UPA655403 UYR655369:UYW655403 VIN655369:VIS655403 VSJ655369:VSO655403 WCF655369:WCK655403 WMB655369:WMG655403 WVX655369:WWC655403 Q720905:V720939 JL720905:JQ720939 TH720905:TM720939 ADD720905:ADI720939 AMZ720905:ANE720939 AWV720905:AXA720939 BGR720905:BGW720939 BQN720905:BQS720939 CAJ720905:CAO720939 CKF720905:CKK720939 CUB720905:CUG720939 DDX720905:DEC720939 DNT720905:DNY720939 DXP720905:DXU720939 EHL720905:EHQ720939 ERH720905:ERM720939 FBD720905:FBI720939 FKZ720905:FLE720939 FUV720905:FVA720939 GER720905:GEW720939 GON720905:GOS720939 GYJ720905:GYO720939 HIF720905:HIK720939 HSB720905:HSG720939 IBX720905:ICC720939 ILT720905:ILY720939 IVP720905:IVU720939 JFL720905:JFQ720939 JPH720905:JPM720939 JZD720905:JZI720939 KIZ720905:KJE720939 KSV720905:KTA720939 LCR720905:LCW720939 LMN720905:LMS720939 LWJ720905:LWO720939 MGF720905:MGK720939 MQB720905:MQG720939 MZX720905:NAC720939 NJT720905:NJY720939 NTP720905:NTU720939 ODL720905:ODQ720939 ONH720905:ONM720939 OXD720905:OXI720939 PGZ720905:PHE720939 PQV720905:PRA720939 QAR720905:QAW720939 QKN720905:QKS720939 QUJ720905:QUO720939 REF720905:REK720939 ROB720905:ROG720939 RXX720905:RYC720939 SHT720905:SHY720939 SRP720905:SRU720939 TBL720905:TBQ720939 TLH720905:TLM720939 TVD720905:TVI720939 UEZ720905:UFE720939 UOV720905:UPA720939 UYR720905:UYW720939 VIN720905:VIS720939 VSJ720905:VSO720939 WCF720905:WCK720939 WMB720905:WMG720939 WVX720905:WWC720939 Q786441:V786475 JL786441:JQ786475 TH786441:TM786475 ADD786441:ADI786475 AMZ786441:ANE786475 AWV786441:AXA786475 BGR786441:BGW786475 BQN786441:BQS786475 CAJ786441:CAO786475 CKF786441:CKK786475 CUB786441:CUG786475 DDX786441:DEC786475 DNT786441:DNY786475 DXP786441:DXU786475 EHL786441:EHQ786475 ERH786441:ERM786475 FBD786441:FBI786475 FKZ786441:FLE786475 FUV786441:FVA786475 GER786441:GEW786475 GON786441:GOS786475 GYJ786441:GYO786475 HIF786441:HIK786475 HSB786441:HSG786475 IBX786441:ICC786475 ILT786441:ILY786475 IVP786441:IVU786475 JFL786441:JFQ786475 JPH786441:JPM786475 JZD786441:JZI786475 KIZ786441:KJE786475 KSV786441:KTA786475 LCR786441:LCW786475 LMN786441:LMS786475 LWJ786441:LWO786475 MGF786441:MGK786475 MQB786441:MQG786475 MZX786441:NAC786475 NJT786441:NJY786475 NTP786441:NTU786475 ODL786441:ODQ786475 ONH786441:ONM786475 OXD786441:OXI786475 PGZ786441:PHE786475 PQV786441:PRA786475 QAR786441:QAW786475 QKN786441:QKS786475 QUJ786441:QUO786475 REF786441:REK786475 ROB786441:ROG786475 RXX786441:RYC786475 SHT786441:SHY786475 SRP786441:SRU786475 TBL786441:TBQ786475 TLH786441:TLM786475 TVD786441:TVI786475 UEZ786441:UFE786475 UOV786441:UPA786475 UYR786441:UYW786475 VIN786441:VIS786475 VSJ786441:VSO786475 WCF786441:WCK786475 WMB786441:WMG786475 WVX786441:WWC786475 Q851977:V852011 JL851977:JQ852011 TH851977:TM852011 ADD851977:ADI852011 AMZ851977:ANE852011 AWV851977:AXA852011 BGR851977:BGW852011 BQN851977:BQS852011 CAJ851977:CAO852011 CKF851977:CKK852011 CUB851977:CUG852011 DDX851977:DEC852011 DNT851977:DNY852011 DXP851977:DXU852011 EHL851977:EHQ852011 ERH851977:ERM852011 FBD851977:FBI852011 FKZ851977:FLE852011 FUV851977:FVA852011 GER851977:GEW852011 GON851977:GOS852011 GYJ851977:GYO852011 HIF851977:HIK852011 HSB851977:HSG852011 IBX851977:ICC852011 ILT851977:ILY852011 IVP851977:IVU852011 JFL851977:JFQ852011 JPH851977:JPM852011 JZD851977:JZI852011 KIZ851977:KJE852011 KSV851977:KTA852011 LCR851977:LCW852011 LMN851977:LMS852011 LWJ851977:LWO852011 MGF851977:MGK852011 MQB851977:MQG852011 MZX851977:NAC852011 NJT851977:NJY852011 NTP851977:NTU852011 ODL851977:ODQ852011 ONH851977:ONM852011 OXD851977:OXI852011 PGZ851977:PHE852011 PQV851977:PRA852011 QAR851977:QAW852011 QKN851977:QKS852011 QUJ851977:QUO852011 REF851977:REK852011 ROB851977:ROG852011 RXX851977:RYC852011 SHT851977:SHY852011 SRP851977:SRU852011 TBL851977:TBQ852011 TLH851977:TLM852011 TVD851977:TVI852011 UEZ851977:UFE852011 UOV851977:UPA852011 UYR851977:UYW852011 VIN851977:VIS852011 VSJ851977:VSO852011 WCF851977:WCK852011 WMB851977:WMG852011 WVX851977:WWC852011 Q917513:V917547 JL917513:JQ917547 TH917513:TM917547 ADD917513:ADI917547 AMZ917513:ANE917547 AWV917513:AXA917547 BGR917513:BGW917547 BQN917513:BQS917547 CAJ917513:CAO917547 CKF917513:CKK917547 CUB917513:CUG917547 DDX917513:DEC917547 DNT917513:DNY917547 DXP917513:DXU917547 EHL917513:EHQ917547 ERH917513:ERM917547 FBD917513:FBI917547 FKZ917513:FLE917547 FUV917513:FVA917547 GER917513:GEW917547 GON917513:GOS917547 GYJ917513:GYO917547 HIF917513:HIK917547 HSB917513:HSG917547 IBX917513:ICC917547 ILT917513:ILY917547 IVP917513:IVU917547 JFL917513:JFQ917547 JPH917513:JPM917547 JZD917513:JZI917547 KIZ917513:KJE917547 KSV917513:KTA917547 LCR917513:LCW917547 LMN917513:LMS917547 LWJ917513:LWO917547 MGF917513:MGK917547 MQB917513:MQG917547 MZX917513:NAC917547 NJT917513:NJY917547 NTP917513:NTU917547 ODL917513:ODQ917547 ONH917513:ONM917547 OXD917513:OXI917547 PGZ917513:PHE917547 PQV917513:PRA917547 QAR917513:QAW917547 QKN917513:QKS917547 QUJ917513:QUO917547 REF917513:REK917547 ROB917513:ROG917547 RXX917513:RYC917547 SHT917513:SHY917547 SRP917513:SRU917547 TBL917513:TBQ917547 TLH917513:TLM917547 TVD917513:TVI917547 UEZ917513:UFE917547 UOV917513:UPA917547 UYR917513:UYW917547 VIN917513:VIS917547 VSJ917513:VSO917547 WCF917513:WCK917547 WMB917513:WMG917547 WVX917513:WWC917547 Q983049:V983083 JL983049:JQ983083 TH983049:TM983083 ADD983049:ADI983083 AMZ983049:ANE983083 AWV983049:AXA983083 BGR983049:BGW983083 BQN983049:BQS983083 CAJ983049:CAO983083 CKF983049:CKK983083 CUB983049:CUG983083 DDX983049:DEC983083 DNT983049:DNY983083 DXP983049:DXU983083 EHL983049:EHQ983083 ERH983049:ERM983083 FBD983049:FBI983083 FKZ983049:FLE983083 FUV983049:FVA983083 GER983049:GEW983083 GON983049:GOS983083 GYJ983049:GYO983083 HIF983049:HIK983083 HSB983049:HSG983083 IBX983049:ICC983083 ILT983049:ILY983083 IVP983049:IVU983083 JFL983049:JFQ983083 JPH983049:JPM983083 JZD983049:JZI983083 KIZ983049:KJE983083 KSV983049:KTA983083 LCR983049:LCW983083 LMN983049:LMS983083 LWJ983049:LWO983083 MGF983049:MGK983083 MQB983049:MQG983083 MZX983049:NAC983083 NJT983049:NJY983083 NTP983049:NTU983083 ODL983049:ODQ983083 ONH983049:ONM983083 OXD983049:OXI983083 PGZ983049:PHE983083 PQV983049:PRA983083 QAR983049:QAW983083 QKN983049:QKS983083 QUJ983049:QUO983083 REF983049:REK983083 ROB983049:ROG983083 RXX983049:RYC983083 SHT983049:SHY983083 SRP983049:SRU983083 TBL983049:TBQ983083 TLH983049:TLM983083 TVD983049:TVI983083 UEZ983049:UFE983083 UOV983049:UPA983083 UYR983049:UYW983083 VIN983049:VIS983083 VSJ983049:VSO983083 WCF983049:WCK983083 WMB983049:WMG983083 WVX983049:WWC983083 WMH983060:WMH983083 JI5:JI8 TE5:TE8 ADA5:ADA8 AMW5:AMW8 AWS5:AWS8 BGO5:BGO8 BQK5:BQK8 CAG5:CAG8 CKC5:CKC8 CTY5:CTY8 DDU5:DDU8 DNQ5:DNQ8 DXM5:DXM8 EHI5:EHI8 ERE5:ERE8 FBA5:FBA8 FKW5:FKW8 FUS5:FUS8 GEO5:GEO8 GOK5:GOK8 GYG5:GYG8 HIC5:HIC8 HRY5:HRY8 IBU5:IBU8 ILQ5:ILQ8 IVM5:IVM8 JFI5:JFI8 JPE5:JPE8 JZA5:JZA8 KIW5:KIW8 KSS5:KSS8 LCO5:LCO8 LMK5:LMK8 LWG5:LWG8 MGC5:MGC8 MPY5:MPY8 MZU5:MZU8 NJQ5:NJQ8 NTM5:NTM8 ODI5:ODI8 ONE5:ONE8 OXA5:OXA8 PGW5:PGW8 PQS5:PQS8 QAO5:QAO8 QKK5:QKK8 QUG5:QUG8 REC5:REC8 RNY5:RNY8 RXU5:RXU8 SHQ5:SHQ8 SRM5:SRM8 TBI5:TBI8 TLE5:TLE8 TVA5:TVA8 UEW5:UEW8 UOS5:UOS8 UYO5:UYO8 VIK5:VIK8 VSG5:VSG8 WCC5:WCC8 WLY5:WLY8 WVU5:WVU8 W65545:W65548 JR65545:JR65548 TN65545:TN65548 ADJ65545:ADJ65548 ANF65545:ANF65548 AXB65545:AXB65548 BGX65545:BGX65548 BQT65545:BQT65548 CAP65545:CAP65548 CKL65545:CKL65548 CUH65545:CUH65548 DED65545:DED65548 DNZ65545:DNZ65548 DXV65545:DXV65548 EHR65545:EHR65548 ERN65545:ERN65548 FBJ65545:FBJ65548 FLF65545:FLF65548 FVB65545:FVB65548 GEX65545:GEX65548 GOT65545:GOT65548 GYP65545:GYP65548 HIL65545:HIL65548 HSH65545:HSH65548 ICD65545:ICD65548 ILZ65545:ILZ65548 IVV65545:IVV65548 JFR65545:JFR65548 JPN65545:JPN65548 JZJ65545:JZJ65548 KJF65545:KJF65548 KTB65545:KTB65548 LCX65545:LCX65548 LMT65545:LMT65548 LWP65545:LWP65548 MGL65545:MGL65548 MQH65545:MQH65548 NAD65545:NAD65548 NJZ65545:NJZ65548 NTV65545:NTV65548 ODR65545:ODR65548 ONN65545:ONN65548 OXJ65545:OXJ65548 PHF65545:PHF65548 PRB65545:PRB65548 QAX65545:QAX65548 QKT65545:QKT65548 QUP65545:QUP65548 REL65545:REL65548 ROH65545:ROH65548 RYD65545:RYD65548 SHZ65545:SHZ65548 SRV65545:SRV65548 TBR65545:TBR65548 TLN65545:TLN65548 TVJ65545:TVJ65548 UFF65545:UFF65548 UPB65545:UPB65548 UYX65545:UYX65548 VIT65545:VIT65548 VSP65545:VSP65548 WCL65545:WCL65548 WMH65545:WMH65548 WWD65545:WWD65548 W131081:W131084 JR131081:JR131084 TN131081:TN131084 ADJ131081:ADJ131084 ANF131081:ANF131084 AXB131081:AXB131084 BGX131081:BGX131084 BQT131081:BQT131084 CAP131081:CAP131084 CKL131081:CKL131084 CUH131081:CUH131084 DED131081:DED131084 DNZ131081:DNZ131084 DXV131081:DXV131084 EHR131081:EHR131084 ERN131081:ERN131084 FBJ131081:FBJ131084 FLF131081:FLF131084 FVB131081:FVB131084 GEX131081:GEX131084 GOT131081:GOT131084 GYP131081:GYP131084 HIL131081:HIL131084 HSH131081:HSH131084 ICD131081:ICD131084 ILZ131081:ILZ131084 IVV131081:IVV131084 JFR131081:JFR131084 JPN131081:JPN131084 JZJ131081:JZJ131084 KJF131081:KJF131084 KTB131081:KTB131084 LCX131081:LCX131084 LMT131081:LMT131084 LWP131081:LWP131084 MGL131081:MGL131084 MQH131081:MQH131084 NAD131081:NAD131084 NJZ131081:NJZ131084 NTV131081:NTV131084 ODR131081:ODR131084 ONN131081:ONN131084 OXJ131081:OXJ131084 PHF131081:PHF131084 PRB131081:PRB131084 QAX131081:QAX131084 QKT131081:QKT131084 QUP131081:QUP131084 REL131081:REL131084 ROH131081:ROH131084 RYD131081:RYD131084 SHZ131081:SHZ131084 SRV131081:SRV131084 TBR131081:TBR131084 TLN131081:TLN131084 TVJ131081:TVJ131084 UFF131081:UFF131084 UPB131081:UPB131084 UYX131081:UYX131084 VIT131081:VIT131084 VSP131081:VSP131084 WCL131081:WCL131084 WMH131081:WMH131084 WWD131081:WWD131084 W196617:W196620 JR196617:JR196620 TN196617:TN196620 ADJ196617:ADJ196620 ANF196617:ANF196620 AXB196617:AXB196620 BGX196617:BGX196620 BQT196617:BQT196620 CAP196617:CAP196620 CKL196617:CKL196620 CUH196617:CUH196620 DED196617:DED196620 DNZ196617:DNZ196620 DXV196617:DXV196620 EHR196617:EHR196620 ERN196617:ERN196620 FBJ196617:FBJ196620 FLF196617:FLF196620 FVB196617:FVB196620 GEX196617:GEX196620 GOT196617:GOT196620 GYP196617:GYP196620 HIL196617:HIL196620 HSH196617:HSH196620 ICD196617:ICD196620 ILZ196617:ILZ196620 IVV196617:IVV196620 JFR196617:JFR196620 JPN196617:JPN196620 JZJ196617:JZJ196620 KJF196617:KJF196620 KTB196617:KTB196620 LCX196617:LCX196620 LMT196617:LMT196620 LWP196617:LWP196620 MGL196617:MGL196620 MQH196617:MQH196620 NAD196617:NAD196620 NJZ196617:NJZ196620 NTV196617:NTV196620 ODR196617:ODR196620 ONN196617:ONN196620 OXJ196617:OXJ196620 PHF196617:PHF196620 PRB196617:PRB196620 QAX196617:QAX196620 QKT196617:QKT196620 QUP196617:QUP196620 REL196617:REL196620 ROH196617:ROH196620 RYD196617:RYD196620 SHZ196617:SHZ196620 SRV196617:SRV196620 TBR196617:TBR196620 TLN196617:TLN196620 TVJ196617:TVJ196620 UFF196617:UFF196620 UPB196617:UPB196620 UYX196617:UYX196620 VIT196617:VIT196620 VSP196617:VSP196620 WCL196617:WCL196620 WMH196617:WMH196620 WWD196617:WWD196620 W262153:W262156 JR262153:JR262156 TN262153:TN262156 ADJ262153:ADJ262156 ANF262153:ANF262156 AXB262153:AXB262156 BGX262153:BGX262156 BQT262153:BQT262156 CAP262153:CAP262156 CKL262153:CKL262156 CUH262153:CUH262156 DED262153:DED262156 DNZ262153:DNZ262156 DXV262153:DXV262156 EHR262153:EHR262156 ERN262153:ERN262156 FBJ262153:FBJ262156 FLF262153:FLF262156 FVB262153:FVB262156 GEX262153:GEX262156 GOT262153:GOT262156 GYP262153:GYP262156 HIL262153:HIL262156 HSH262153:HSH262156 ICD262153:ICD262156 ILZ262153:ILZ262156 IVV262153:IVV262156 JFR262153:JFR262156 JPN262153:JPN262156 JZJ262153:JZJ262156 KJF262153:KJF262156 KTB262153:KTB262156 LCX262153:LCX262156 LMT262153:LMT262156 LWP262153:LWP262156 MGL262153:MGL262156 MQH262153:MQH262156 NAD262153:NAD262156 NJZ262153:NJZ262156 NTV262153:NTV262156 ODR262153:ODR262156 ONN262153:ONN262156 OXJ262153:OXJ262156 PHF262153:PHF262156 PRB262153:PRB262156 QAX262153:QAX262156 QKT262153:QKT262156 QUP262153:QUP262156 REL262153:REL262156 ROH262153:ROH262156 RYD262153:RYD262156 SHZ262153:SHZ262156 SRV262153:SRV262156 TBR262153:TBR262156 TLN262153:TLN262156 TVJ262153:TVJ262156 UFF262153:UFF262156 UPB262153:UPB262156 UYX262153:UYX262156 VIT262153:VIT262156 VSP262153:VSP262156 WCL262153:WCL262156 WMH262153:WMH262156 WWD262153:WWD262156 W327689:W327692 JR327689:JR327692 TN327689:TN327692 ADJ327689:ADJ327692 ANF327689:ANF327692 AXB327689:AXB327692 BGX327689:BGX327692 BQT327689:BQT327692 CAP327689:CAP327692 CKL327689:CKL327692 CUH327689:CUH327692 DED327689:DED327692 DNZ327689:DNZ327692 DXV327689:DXV327692 EHR327689:EHR327692 ERN327689:ERN327692 FBJ327689:FBJ327692 FLF327689:FLF327692 FVB327689:FVB327692 GEX327689:GEX327692 GOT327689:GOT327692 GYP327689:GYP327692 HIL327689:HIL327692 HSH327689:HSH327692 ICD327689:ICD327692 ILZ327689:ILZ327692 IVV327689:IVV327692 JFR327689:JFR327692 JPN327689:JPN327692 JZJ327689:JZJ327692 KJF327689:KJF327692 KTB327689:KTB327692 LCX327689:LCX327692 LMT327689:LMT327692 LWP327689:LWP327692 MGL327689:MGL327692 MQH327689:MQH327692 NAD327689:NAD327692 NJZ327689:NJZ327692 NTV327689:NTV327692 ODR327689:ODR327692 ONN327689:ONN327692 OXJ327689:OXJ327692 PHF327689:PHF327692 PRB327689:PRB327692 QAX327689:QAX327692 QKT327689:QKT327692 QUP327689:QUP327692 REL327689:REL327692 ROH327689:ROH327692 RYD327689:RYD327692 SHZ327689:SHZ327692 SRV327689:SRV327692 TBR327689:TBR327692 TLN327689:TLN327692 TVJ327689:TVJ327692 UFF327689:UFF327692 UPB327689:UPB327692 UYX327689:UYX327692 VIT327689:VIT327692 VSP327689:VSP327692 WCL327689:WCL327692 WMH327689:WMH327692 WWD327689:WWD327692 W393225:W393228 JR393225:JR393228 TN393225:TN393228 ADJ393225:ADJ393228 ANF393225:ANF393228 AXB393225:AXB393228 BGX393225:BGX393228 BQT393225:BQT393228 CAP393225:CAP393228 CKL393225:CKL393228 CUH393225:CUH393228 DED393225:DED393228 DNZ393225:DNZ393228 DXV393225:DXV393228 EHR393225:EHR393228 ERN393225:ERN393228 FBJ393225:FBJ393228 FLF393225:FLF393228 FVB393225:FVB393228 GEX393225:GEX393228 GOT393225:GOT393228 GYP393225:GYP393228 HIL393225:HIL393228 HSH393225:HSH393228 ICD393225:ICD393228 ILZ393225:ILZ393228 IVV393225:IVV393228 JFR393225:JFR393228 JPN393225:JPN393228 JZJ393225:JZJ393228 KJF393225:KJF393228 KTB393225:KTB393228 LCX393225:LCX393228 LMT393225:LMT393228 LWP393225:LWP393228 MGL393225:MGL393228 MQH393225:MQH393228 NAD393225:NAD393228 NJZ393225:NJZ393228 NTV393225:NTV393228 ODR393225:ODR393228 ONN393225:ONN393228 OXJ393225:OXJ393228 PHF393225:PHF393228 PRB393225:PRB393228 QAX393225:QAX393228 QKT393225:QKT393228 QUP393225:QUP393228 REL393225:REL393228 ROH393225:ROH393228 RYD393225:RYD393228 SHZ393225:SHZ393228 SRV393225:SRV393228 TBR393225:TBR393228 TLN393225:TLN393228 TVJ393225:TVJ393228 UFF393225:UFF393228 UPB393225:UPB393228 UYX393225:UYX393228 VIT393225:VIT393228 VSP393225:VSP393228 WCL393225:WCL393228 WMH393225:WMH393228 WWD393225:WWD393228 W458761:W458764 JR458761:JR458764 TN458761:TN458764 ADJ458761:ADJ458764 ANF458761:ANF458764 AXB458761:AXB458764 BGX458761:BGX458764 BQT458761:BQT458764 CAP458761:CAP458764 CKL458761:CKL458764 CUH458761:CUH458764 DED458761:DED458764 DNZ458761:DNZ458764 DXV458761:DXV458764 EHR458761:EHR458764 ERN458761:ERN458764 FBJ458761:FBJ458764 FLF458761:FLF458764 FVB458761:FVB458764 GEX458761:GEX458764 GOT458761:GOT458764 GYP458761:GYP458764 HIL458761:HIL458764 HSH458761:HSH458764 ICD458761:ICD458764 ILZ458761:ILZ458764 IVV458761:IVV458764 JFR458761:JFR458764 JPN458761:JPN458764 JZJ458761:JZJ458764 KJF458761:KJF458764 KTB458761:KTB458764 LCX458761:LCX458764 LMT458761:LMT458764 LWP458761:LWP458764 MGL458761:MGL458764 MQH458761:MQH458764 NAD458761:NAD458764 NJZ458761:NJZ458764 NTV458761:NTV458764 ODR458761:ODR458764 ONN458761:ONN458764 OXJ458761:OXJ458764 PHF458761:PHF458764 PRB458761:PRB458764 QAX458761:QAX458764 QKT458761:QKT458764 QUP458761:QUP458764 REL458761:REL458764 ROH458761:ROH458764 RYD458761:RYD458764 SHZ458761:SHZ458764 SRV458761:SRV458764 TBR458761:TBR458764 TLN458761:TLN458764 TVJ458761:TVJ458764 UFF458761:UFF458764 UPB458761:UPB458764 UYX458761:UYX458764 VIT458761:VIT458764 VSP458761:VSP458764 WCL458761:WCL458764 WMH458761:WMH458764 WWD458761:WWD458764 W524297:W524300 JR524297:JR524300 TN524297:TN524300 ADJ524297:ADJ524300 ANF524297:ANF524300 AXB524297:AXB524300 BGX524297:BGX524300 BQT524297:BQT524300 CAP524297:CAP524300 CKL524297:CKL524300 CUH524297:CUH524300 DED524297:DED524300 DNZ524297:DNZ524300 DXV524297:DXV524300 EHR524297:EHR524300 ERN524297:ERN524300 FBJ524297:FBJ524300 FLF524297:FLF524300 FVB524297:FVB524300 GEX524297:GEX524300 GOT524297:GOT524300 GYP524297:GYP524300 HIL524297:HIL524300 HSH524297:HSH524300 ICD524297:ICD524300 ILZ524297:ILZ524300 IVV524297:IVV524300 JFR524297:JFR524300 JPN524297:JPN524300 JZJ524297:JZJ524300 KJF524297:KJF524300 KTB524297:KTB524300 LCX524297:LCX524300 LMT524297:LMT524300 LWP524297:LWP524300 MGL524297:MGL524300 MQH524297:MQH524300 NAD524297:NAD524300 NJZ524297:NJZ524300 NTV524297:NTV524300 ODR524297:ODR524300 ONN524297:ONN524300 OXJ524297:OXJ524300 PHF524297:PHF524300 PRB524297:PRB524300 QAX524297:QAX524300 QKT524297:QKT524300 QUP524297:QUP524300 REL524297:REL524300 ROH524297:ROH524300 RYD524297:RYD524300 SHZ524297:SHZ524300 SRV524297:SRV524300 TBR524297:TBR524300 TLN524297:TLN524300 TVJ524297:TVJ524300 UFF524297:UFF524300 UPB524297:UPB524300 UYX524297:UYX524300 VIT524297:VIT524300 VSP524297:VSP524300 WCL524297:WCL524300 WMH524297:WMH524300 WWD524297:WWD524300 W589833:W589836 JR589833:JR589836 TN589833:TN589836 ADJ589833:ADJ589836 ANF589833:ANF589836 AXB589833:AXB589836 BGX589833:BGX589836 BQT589833:BQT589836 CAP589833:CAP589836 CKL589833:CKL589836 CUH589833:CUH589836 DED589833:DED589836 DNZ589833:DNZ589836 DXV589833:DXV589836 EHR589833:EHR589836 ERN589833:ERN589836 FBJ589833:FBJ589836 FLF589833:FLF589836 FVB589833:FVB589836 GEX589833:GEX589836 GOT589833:GOT589836 GYP589833:GYP589836 HIL589833:HIL589836 HSH589833:HSH589836 ICD589833:ICD589836 ILZ589833:ILZ589836 IVV589833:IVV589836 JFR589833:JFR589836 JPN589833:JPN589836 JZJ589833:JZJ589836 KJF589833:KJF589836 KTB589833:KTB589836 LCX589833:LCX589836 LMT589833:LMT589836 LWP589833:LWP589836 MGL589833:MGL589836 MQH589833:MQH589836 NAD589833:NAD589836 NJZ589833:NJZ589836 NTV589833:NTV589836 ODR589833:ODR589836 ONN589833:ONN589836 OXJ589833:OXJ589836 PHF589833:PHF589836 PRB589833:PRB589836 QAX589833:QAX589836 QKT589833:QKT589836 QUP589833:QUP589836 REL589833:REL589836 ROH589833:ROH589836 RYD589833:RYD589836 SHZ589833:SHZ589836 SRV589833:SRV589836 TBR589833:TBR589836 TLN589833:TLN589836 TVJ589833:TVJ589836 UFF589833:UFF589836 UPB589833:UPB589836 UYX589833:UYX589836 VIT589833:VIT589836 VSP589833:VSP589836 WCL589833:WCL589836 WMH589833:WMH589836 WWD589833:WWD589836 W655369:W655372 JR655369:JR655372 TN655369:TN655372 ADJ655369:ADJ655372 ANF655369:ANF655372 AXB655369:AXB655372 BGX655369:BGX655372 BQT655369:BQT655372 CAP655369:CAP655372 CKL655369:CKL655372 CUH655369:CUH655372 DED655369:DED655372 DNZ655369:DNZ655372 DXV655369:DXV655372 EHR655369:EHR655372 ERN655369:ERN655372 FBJ655369:FBJ655372 FLF655369:FLF655372 FVB655369:FVB655372 GEX655369:GEX655372 GOT655369:GOT655372 GYP655369:GYP655372 HIL655369:HIL655372 HSH655369:HSH655372 ICD655369:ICD655372 ILZ655369:ILZ655372 IVV655369:IVV655372 JFR655369:JFR655372 JPN655369:JPN655372 JZJ655369:JZJ655372 KJF655369:KJF655372 KTB655369:KTB655372 LCX655369:LCX655372 LMT655369:LMT655372 LWP655369:LWP655372 MGL655369:MGL655372 MQH655369:MQH655372 NAD655369:NAD655372 NJZ655369:NJZ655372 NTV655369:NTV655372 ODR655369:ODR655372 ONN655369:ONN655372 OXJ655369:OXJ655372 PHF655369:PHF655372 PRB655369:PRB655372 QAX655369:QAX655372 QKT655369:QKT655372 QUP655369:QUP655372 REL655369:REL655372 ROH655369:ROH655372 RYD655369:RYD655372 SHZ655369:SHZ655372 SRV655369:SRV655372 TBR655369:TBR655372 TLN655369:TLN655372 TVJ655369:TVJ655372 UFF655369:UFF655372 UPB655369:UPB655372 UYX655369:UYX655372 VIT655369:VIT655372 VSP655369:VSP655372 WCL655369:WCL655372 WMH655369:WMH655372 WWD655369:WWD655372 W720905:W720908 JR720905:JR720908 TN720905:TN720908 ADJ720905:ADJ720908 ANF720905:ANF720908 AXB720905:AXB720908 BGX720905:BGX720908 BQT720905:BQT720908 CAP720905:CAP720908 CKL720905:CKL720908 CUH720905:CUH720908 DED720905:DED720908 DNZ720905:DNZ720908 DXV720905:DXV720908 EHR720905:EHR720908 ERN720905:ERN720908 FBJ720905:FBJ720908 FLF720905:FLF720908 FVB720905:FVB720908 GEX720905:GEX720908 GOT720905:GOT720908 GYP720905:GYP720908 HIL720905:HIL720908 HSH720905:HSH720908 ICD720905:ICD720908 ILZ720905:ILZ720908 IVV720905:IVV720908 JFR720905:JFR720908 JPN720905:JPN720908 JZJ720905:JZJ720908 KJF720905:KJF720908 KTB720905:KTB720908 LCX720905:LCX720908 LMT720905:LMT720908 LWP720905:LWP720908 MGL720905:MGL720908 MQH720905:MQH720908 NAD720905:NAD720908 NJZ720905:NJZ720908 NTV720905:NTV720908 ODR720905:ODR720908 ONN720905:ONN720908 OXJ720905:OXJ720908 PHF720905:PHF720908 PRB720905:PRB720908 QAX720905:QAX720908 QKT720905:QKT720908 QUP720905:QUP720908 REL720905:REL720908 ROH720905:ROH720908 RYD720905:RYD720908 SHZ720905:SHZ720908 SRV720905:SRV720908 TBR720905:TBR720908 TLN720905:TLN720908 TVJ720905:TVJ720908 UFF720905:UFF720908 UPB720905:UPB720908 UYX720905:UYX720908 VIT720905:VIT720908 VSP720905:VSP720908 WCL720905:WCL720908 WMH720905:WMH720908 WWD720905:WWD720908 W786441:W786444 JR786441:JR786444 TN786441:TN786444 ADJ786441:ADJ786444 ANF786441:ANF786444 AXB786441:AXB786444 BGX786441:BGX786444 BQT786441:BQT786444 CAP786441:CAP786444 CKL786441:CKL786444 CUH786441:CUH786444 DED786441:DED786444 DNZ786441:DNZ786444 DXV786441:DXV786444 EHR786441:EHR786444 ERN786441:ERN786444 FBJ786441:FBJ786444 FLF786441:FLF786444 FVB786441:FVB786444 GEX786441:GEX786444 GOT786441:GOT786444 GYP786441:GYP786444 HIL786441:HIL786444 HSH786441:HSH786444 ICD786441:ICD786444 ILZ786441:ILZ786444 IVV786441:IVV786444 JFR786441:JFR786444 JPN786441:JPN786444 JZJ786441:JZJ786444 KJF786441:KJF786444 KTB786441:KTB786444 LCX786441:LCX786444 LMT786441:LMT786444 LWP786441:LWP786444 MGL786441:MGL786444 MQH786441:MQH786444 NAD786441:NAD786444 NJZ786441:NJZ786444 NTV786441:NTV786444 ODR786441:ODR786444 ONN786441:ONN786444 OXJ786441:OXJ786444 PHF786441:PHF786444 PRB786441:PRB786444 QAX786441:QAX786444 QKT786441:QKT786444 QUP786441:QUP786444 REL786441:REL786444 ROH786441:ROH786444 RYD786441:RYD786444 SHZ786441:SHZ786444 SRV786441:SRV786444 TBR786441:TBR786444 TLN786441:TLN786444 TVJ786441:TVJ786444 UFF786441:UFF786444 UPB786441:UPB786444 UYX786441:UYX786444 VIT786441:VIT786444 VSP786441:VSP786444 WCL786441:WCL786444 WMH786441:WMH786444 WWD786441:WWD786444 W851977:W851980 JR851977:JR851980 TN851977:TN851980 ADJ851977:ADJ851980 ANF851977:ANF851980 AXB851977:AXB851980 BGX851977:BGX851980 BQT851977:BQT851980 CAP851977:CAP851980 CKL851977:CKL851980 CUH851977:CUH851980 DED851977:DED851980 DNZ851977:DNZ851980 DXV851977:DXV851980 EHR851977:EHR851980 ERN851977:ERN851980 FBJ851977:FBJ851980 FLF851977:FLF851980 FVB851977:FVB851980 GEX851977:GEX851980 GOT851977:GOT851980 GYP851977:GYP851980 HIL851977:HIL851980 HSH851977:HSH851980 ICD851977:ICD851980 ILZ851977:ILZ851980 IVV851977:IVV851980 JFR851977:JFR851980 JPN851977:JPN851980 JZJ851977:JZJ851980 KJF851977:KJF851980 KTB851977:KTB851980 LCX851977:LCX851980 LMT851977:LMT851980 LWP851977:LWP851980 MGL851977:MGL851980 MQH851977:MQH851980 NAD851977:NAD851980 NJZ851977:NJZ851980 NTV851977:NTV851980 ODR851977:ODR851980 ONN851977:ONN851980 OXJ851977:OXJ851980 PHF851977:PHF851980 PRB851977:PRB851980 QAX851977:QAX851980 QKT851977:QKT851980 QUP851977:QUP851980 REL851977:REL851980 ROH851977:ROH851980 RYD851977:RYD851980 SHZ851977:SHZ851980 SRV851977:SRV851980 TBR851977:TBR851980 TLN851977:TLN851980 TVJ851977:TVJ851980 UFF851977:UFF851980 UPB851977:UPB851980 UYX851977:UYX851980 VIT851977:VIT851980 VSP851977:VSP851980 WCL851977:WCL851980 WMH851977:WMH851980 WWD851977:WWD851980 W917513:W917516 JR917513:JR917516 TN917513:TN917516 ADJ917513:ADJ917516 ANF917513:ANF917516 AXB917513:AXB917516 BGX917513:BGX917516 BQT917513:BQT917516 CAP917513:CAP917516 CKL917513:CKL917516 CUH917513:CUH917516 DED917513:DED917516 DNZ917513:DNZ917516 DXV917513:DXV917516 EHR917513:EHR917516 ERN917513:ERN917516 FBJ917513:FBJ917516 FLF917513:FLF917516 FVB917513:FVB917516 GEX917513:GEX917516 GOT917513:GOT917516 GYP917513:GYP917516 HIL917513:HIL917516 HSH917513:HSH917516 ICD917513:ICD917516 ILZ917513:ILZ917516 IVV917513:IVV917516 JFR917513:JFR917516 JPN917513:JPN917516 JZJ917513:JZJ917516 KJF917513:KJF917516 KTB917513:KTB917516 LCX917513:LCX917516 LMT917513:LMT917516 LWP917513:LWP917516 MGL917513:MGL917516 MQH917513:MQH917516 NAD917513:NAD917516 NJZ917513:NJZ917516 NTV917513:NTV917516 ODR917513:ODR917516 ONN917513:ONN917516 OXJ917513:OXJ917516 PHF917513:PHF917516 PRB917513:PRB917516 QAX917513:QAX917516 QKT917513:QKT917516 QUP917513:QUP917516 REL917513:REL917516 ROH917513:ROH917516 RYD917513:RYD917516 SHZ917513:SHZ917516 SRV917513:SRV917516 TBR917513:TBR917516 TLN917513:TLN917516 TVJ917513:TVJ917516 UFF917513:UFF917516 UPB917513:UPB917516 UYX917513:UYX917516 VIT917513:VIT917516 VSP917513:VSP917516 WCL917513:WCL917516 WMH917513:WMH917516 WWD917513:WWD917516 W983049:W983052 JR983049:JR983052 TN983049:TN983052 ADJ983049:ADJ983052 ANF983049:ANF983052 AXB983049:AXB983052 BGX983049:BGX983052 BQT983049:BQT983052 CAP983049:CAP983052 CKL983049:CKL983052 CUH983049:CUH983052 DED983049:DED983052 DNZ983049:DNZ983052 DXV983049:DXV983052 EHR983049:EHR983052 ERN983049:ERN983052 FBJ983049:FBJ983052 FLF983049:FLF983052 FVB983049:FVB983052 GEX983049:GEX983052 GOT983049:GOT983052 GYP983049:GYP983052 HIL983049:HIL983052 HSH983049:HSH983052 ICD983049:ICD983052 ILZ983049:ILZ983052 IVV983049:IVV983052 JFR983049:JFR983052 JPN983049:JPN983052 JZJ983049:JZJ983052 KJF983049:KJF983052 KTB983049:KTB983052 LCX983049:LCX983052 LMT983049:LMT983052 LWP983049:LWP983052 MGL983049:MGL983052 MQH983049:MQH983052 NAD983049:NAD983052 NJZ983049:NJZ983052 NTV983049:NTV983052 ODR983049:ODR983052 ONN983049:ONN983052 OXJ983049:OXJ983052 PHF983049:PHF983052 PRB983049:PRB983052 QAX983049:QAX983052 QKT983049:QKT983052 QUP983049:QUP983052 REL983049:REL983052 ROH983049:ROH983052 RYD983049:RYD983052 SHZ983049:SHZ983052 SRV983049:SRV983052 TBR983049:TBR983052 TLN983049:TLN983052 TVJ983049:TVJ983052 UFF983049:UFF983052 UPB983049:UPB983052 UYX983049:UYX983052 VIT983049:VIT983052 VSP983049:VSP983052 WCL983049:WCL983052 WMH983049:WMH983052 WWD983049:WWD983052 WWD983060:WWD983083 JI16:JI49 TE16:TE49 ADA16:ADA49 AMW16:AMW49 AWS16:AWS49 BGO16:BGO49 BQK16:BQK49 CAG16:CAG49 CKC16:CKC49 CTY16:CTY49 DDU16:DDU49 DNQ16:DNQ49 DXM16:DXM49 EHI16:EHI49 ERE16:ERE49 FBA16:FBA49 FKW16:FKW49 FUS16:FUS49 GEO16:GEO49 GOK16:GOK49 GYG16:GYG49 HIC16:HIC49 HRY16:HRY49 IBU16:IBU49 ILQ16:ILQ49 IVM16:IVM49 JFI16:JFI49 JPE16:JPE49 JZA16:JZA49 KIW16:KIW49 KSS16:KSS49 LCO16:LCO49 LMK16:LMK49 LWG16:LWG49 MGC16:MGC49 MPY16:MPY49 MZU16:MZU49 NJQ16:NJQ49 NTM16:NTM49 ODI16:ODI49 ONE16:ONE49 OXA16:OXA49 PGW16:PGW49 PQS16:PQS49 QAO16:QAO49 QKK16:QKK49 QUG16:QUG49 REC16:REC49 RNY16:RNY49 RXU16:RXU49 SHQ16:SHQ49 SRM16:SRM49 TBI16:TBI49 TLE16:TLE49 TVA16:TVA49 UEW16:UEW49 UOS16:UOS49 UYO16:UYO49 VIK16:VIK49 VSG16:VSG49 WCC16:WCC49 WLY16:WLY49 WVU16:WVU49 W65556:W65579 JR65556:JR65579 TN65556:TN65579 ADJ65556:ADJ65579 ANF65556:ANF65579 AXB65556:AXB65579 BGX65556:BGX65579 BQT65556:BQT65579 CAP65556:CAP65579 CKL65556:CKL65579 CUH65556:CUH65579 DED65556:DED65579 DNZ65556:DNZ65579 DXV65556:DXV65579 EHR65556:EHR65579 ERN65556:ERN65579 FBJ65556:FBJ65579 FLF65556:FLF65579 FVB65556:FVB65579 GEX65556:GEX65579 GOT65556:GOT65579 GYP65556:GYP65579 HIL65556:HIL65579 HSH65556:HSH65579 ICD65556:ICD65579 ILZ65556:ILZ65579 IVV65556:IVV65579 JFR65556:JFR65579 JPN65556:JPN65579 JZJ65556:JZJ65579 KJF65556:KJF65579 KTB65556:KTB65579 LCX65556:LCX65579 LMT65556:LMT65579 LWP65556:LWP65579 MGL65556:MGL65579 MQH65556:MQH65579 NAD65556:NAD65579 NJZ65556:NJZ65579 NTV65556:NTV65579 ODR65556:ODR65579 ONN65556:ONN65579 OXJ65556:OXJ65579 PHF65556:PHF65579 PRB65556:PRB65579 QAX65556:QAX65579 QKT65556:QKT65579 QUP65556:QUP65579 REL65556:REL65579 ROH65556:ROH65579 RYD65556:RYD65579 SHZ65556:SHZ65579 SRV65556:SRV65579 TBR65556:TBR65579 TLN65556:TLN65579 TVJ65556:TVJ65579 UFF65556:UFF65579 UPB65556:UPB65579 UYX65556:UYX65579 VIT65556:VIT65579 VSP65556:VSP65579 WCL65556:WCL65579 WMH65556:WMH65579 WWD65556:WWD65579 W131092:W131115 JR131092:JR131115 TN131092:TN131115 ADJ131092:ADJ131115 ANF131092:ANF131115 AXB131092:AXB131115 BGX131092:BGX131115 BQT131092:BQT131115 CAP131092:CAP131115 CKL131092:CKL131115 CUH131092:CUH131115 DED131092:DED131115 DNZ131092:DNZ131115 DXV131092:DXV131115 EHR131092:EHR131115 ERN131092:ERN131115 FBJ131092:FBJ131115 FLF131092:FLF131115 FVB131092:FVB131115 GEX131092:GEX131115 GOT131092:GOT131115 GYP131092:GYP131115 HIL131092:HIL131115 HSH131092:HSH131115 ICD131092:ICD131115 ILZ131092:ILZ131115 IVV131092:IVV131115 JFR131092:JFR131115 JPN131092:JPN131115 JZJ131092:JZJ131115 KJF131092:KJF131115 KTB131092:KTB131115 LCX131092:LCX131115 LMT131092:LMT131115 LWP131092:LWP131115 MGL131092:MGL131115 MQH131092:MQH131115 NAD131092:NAD131115 NJZ131092:NJZ131115 NTV131092:NTV131115 ODR131092:ODR131115 ONN131092:ONN131115 OXJ131092:OXJ131115 PHF131092:PHF131115 PRB131092:PRB131115 QAX131092:QAX131115 QKT131092:QKT131115 QUP131092:QUP131115 REL131092:REL131115 ROH131092:ROH131115 RYD131092:RYD131115 SHZ131092:SHZ131115 SRV131092:SRV131115 TBR131092:TBR131115 TLN131092:TLN131115 TVJ131092:TVJ131115 UFF131092:UFF131115 UPB131092:UPB131115 UYX131092:UYX131115 VIT131092:VIT131115 VSP131092:VSP131115 WCL131092:WCL131115 WMH131092:WMH131115 WWD131092:WWD131115 W196628:W196651 JR196628:JR196651 TN196628:TN196651 ADJ196628:ADJ196651 ANF196628:ANF196651 AXB196628:AXB196651 BGX196628:BGX196651 BQT196628:BQT196651 CAP196628:CAP196651 CKL196628:CKL196651 CUH196628:CUH196651 DED196628:DED196651 DNZ196628:DNZ196651 DXV196628:DXV196651 EHR196628:EHR196651 ERN196628:ERN196651 FBJ196628:FBJ196651 FLF196628:FLF196651 FVB196628:FVB196651 GEX196628:GEX196651 GOT196628:GOT196651 GYP196628:GYP196651 HIL196628:HIL196651 HSH196628:HSH196651 ICD196628:ICD196651 ILZ196628:ILZ196651 IVV196628:IVV196651 JFR196628:JFR196651 JPN196628:JPN196651 JZJ196628:JZJ196651 KJF196628:KJF196651 KTB196628:KTB196651 LCX196628:LCX196651 LMT196628:LMT196651 LWP196628:LWP196651 MGL196628:MGL196651 MQH196628:MQH196651 NAD196628:NAD196651 NJZ196628:NJZ196651 NTV196628:NTV196651 ODR196628:ODR196651 ONN196628:ONN196651 OXJ196628:OXJ196651 PHF196628:PHF196651 PRB196628:PRB196651 QAX196628:QAX196651 QKT196628:QKT196651 QUP196628:QUP196651 REL196628:REL196651 ROH196628:ROH196651 RYD196628:RYD196651 SHZ196628:SHZ196651 SRV196628:SRV196651 TBR196628:TBR196651 TLN196628:TLN196651 TVJ196628:TVJ196651 UFF196628:UFF196651 UPB196628:UPB196651 UYX196628:UYX196651 VIT196628:VIT196651 VSP196628:VSP196651 WCL196628:WCL196651 WMH196628:WMH196651 WWD196628:WWD196651 W262164:W262187 JR262164:JR262187 TN262164:TN262187 ADJ262164:ADJ262187 ANF262164:ANF262187 AXB262164:AXB262187 BGX262164:BGX262187 BQT262164:BQT262187 CAP262164:CAP262187 CKL262164:CKL262187 CUH262164:CUH262187 DED262164:DED262187 DNZ262164:DNZ262187 DXV262164:DXV262187 EHR262164:EHR262187 ERN262164:ERN262187 FBJ262164:FBJ262187 FLF262164:FLF262187 FVB262164:FVB262187 GEX262164:GEX262187 GOT262164:GOT262187 GYP262164:GYP262187 HIL262164:HIL262187 HSH262164:HSH262187 ICD262164:ICD262187 ILZ262164:ILZ262187 IVV262164:IVV262187 JFR262164:JFR262187 JPN262164:JPN262187 JZJ262164:JZJ262187 KJF262164:KJF262187 KTB262164:KTB262187 LCX262164:LCX262187 LMT262164:LMT262187 LWP262164:LWP262187 MGL262164:MGL262187 MQH262164:MQH262187 NAD262164:NAD262187 NJZ262164:NJZ262187 NTV262164:NTV262187 ODR262164:ODR262187 ONN262164:ONN262187 OXJ262164:OXJ262187 PHF262164:PHF262187 PRB262164:PRB262187 QAX262164:QAX262187 QKT262164:QKT262187 QUP262164:QUP262187 REL262164:REL262187 ROH262164:ROH262187 RYD262164:RYD262187 SHZ262164:SHZ262187 SRV262164:SRV262187 TBR262164:TBR262187 TLN262164:TLN262187 TVJ262164:TVJ262187 UFF262164:UFF262187 UPB262164:UPB262187 UYX262164:UYX262187 VIT262164:VIT262187 VSP262164:VSP262187 WCL262164:WCL262187 WMH262164:WMH262187 WWD262164:WWD262187 W327700:W327723 JR327700:JR327723 TN327700:TN327723 ADJ327700:ADJ327723 ANF327700:ANF327723 AXB327700:AXB327723 BGX327700:BGX327723 BQT327700:BQT327723 CAP327700:CAP327723 CKL327700:CKL327723 CUH327700:CUH327723 DED327700:DED327723 DNZ327700:DNZ327723 DXV327700:DXV327723 EHR327700:EHR327723 ERN327700:ERN327723 FBJ327700:FBJ327723 FLF327700:FLF327723 FVB327700:FVB327723 GEX327700:GEX327723 GOT327700:GOT327723 GYP327700:GYP327723 HIL327700:HIL327723 HSH327700:HSH327723 ICD327700:ICD327723 ILZ327700:ILZ327723 IVV327700:IVV327723 JFR327700:JFR327723 JPN327700:JPN327723 JZJ327700:JZJ327723 KJF327700:KJF327723 KTB327700:KTB327723 LCX327700:LCX327723 LMT327700:LMT327723 LWP327700:LWP327723 MGL327700:MGL327723 MQH327700:MQH327723 NAD327700:NAD327723 NJZ327700:NJZ327723 NTV327700:NTV327723 ODR327700:ODR327723 ONN327700:ONN327723 OXJ327700:OXJ327723 PHF327700:PHF327723 PRB327700:PRB327723 QAX327700:QAX327723 QKT327700:QKT327723 QUP327700:QUP327723 REL327700:REL327723 ROH327700:ROH327723 RYD327700:RYD327723 SHZ327700:SHZ327723 SRV327700:SRV327723 TBR327700:TBR327723 TLN327700:TLN327723 TVJ327700:TVJ327723 UFF327700:UFF327723 UPB327700:UPB327723 UYX327700:UYX327723 VIT327700:VIT327723 VSP327700:VSP327723 WCL327700:WCL327723 WMH327700:WMH327723 WWD327700:WWD327723 W393236:W393259 JR393236:JR393259 TN393236:TN393259 ADJ393236:ADJ393259 ANF393236:ANF393259 AXB393236:AXB393259 BGX393236:BGX393259 BQT393236:BQT393259 CAP393236:CAP393259 CKL393236:CKL393259 CUH393236:CUH393259 DED393236:DED393259 DNZ393236:DNZ393259 DXV393236:DXV393259 EHR393236:EHR393259 ERN393236:ERN393259 FBJ393236:FBJ393259 FLF393236:FLF393259 FVB393236:FVB393259 GEX393236:GEX393259 GOT393236:GOT393259 GYP393236:GYP393259 HIL393236:HIL393259 HSH393236:HSH393259 ICD393236:ICD393259 ILZ393236:ILZ393259 IVV393236:IVV393259 JFR393236:JFR393259 JPN393236:JPN393259 JZJ393236:JZJ393259 KJF393236:KJF393259 KTB393236:KTB393259 LCX393236:LCX393259 LMT393236:LMT393259 LWP393236:LWP393259 MGL393236:MGL393259 MQH393236:MQH393259 NAD393236:NAD393259 NJZ393236:NJZ393259 NTV393236:NTV393259 ODR393236:ODR393259 ONN393236:ONN393259 OXJ393236:OXJ393259 PHF393236:PHF393259 PRB393236:PRB393259 QAX393236:QAX393259 QKT393236:QKT393259 QUP393236:QUP393259 REL393236:REL393259 ROH393236:ROH393259 RYD393236:RYD393259 SHZ393236:SHZ393259 SRV393236:SRV393259 TBR393236:TBR393259 TLN393236:TLN393259 TVJ393236:TVJ393259 UFF393236:UFF393259 UPB393236:UPB393259 UYX393236:UYX393259 VIT393236:VIT393259 VSP393236:VSP393259 WCL393236:WCL393259 WMH393236:WMH393259 WWD393236:WWD393259 W458772:W458795 JR458772:JR458795 TN458772:TN458795 ADJ458772:ADJ458795 ANF458772:ANF458795 AXB458772:AXB458795 BGX458772:BGX458795 BQT458772:BQT458795 CAP458772:CAP458795 CKL458772:CKL458795 CUH458772:CUH458795 DED458772:DED458795 DNZ458772:DNZ458795 DXV458772:DXV458795 EHR458772:EHR458795 ERN458772:ERN458795 FBJ458772:FBJ458795 FLF458772:FLF458795 FVB458772:FVB458795 GEX458772:GEX458795 GOT458772:GOT458795 GYP458772:GYP458795 HIL458772:HIL458795 HSH458772:HSH458795 ICD458772:ICD458795 ILZ458772:ILZ458795 IVV458772:IVV458795 JFR458772:JFR458795 JPN458772:JPN458795 JZJ458772:JZJ458795 KJF458772:KJF458795 KTB458772:KTB458795 LCX458772:LCX458795 LMT458772:LMT458795 LWP458772:LWP458795 MGL458772:MGL458795 MQH458772:MQH458795 NAD458772:NAD458795 NJZ458772:NJZ458795 NTV458772:NTV458795 ODR458772:ODR458795 ONN458772:ONN458795 OXJ458772:OXJ458795 PHF458772:PHF458795 PRB458772:PRB458795 QAX458772:QAX458795 QKT458772:QKT458795 QUP458772:QUP458795 REL458772:REL458795 ROH458772:ROH458795 RYD458772:RYD458795 SHZ458772:SHZ458795 SRV458772:SRV458795 TBR458772:TBR458795 TLN458772:TLN458795 TVJ458772:TVJ458795 UFF458772:UFF458795 UPB458772:UPB458795 UYX458772:UYX458795 VIT458772:VIT458795 VSP458772:VSP458795 WCL458772:WCL458795 WMH458772:WMH458795 WWD458772:WWD458795 W524308:W524331 JR524308:JR524331 TN524308:TN524331 ADJ524308:ADJ524331 ANF524308:ANF524331 AXB524308:AXB524331 BGX524308:BGX524331 BQT524308:BQT524331 CAP524308:CAP524331 CKL524308:CKL524331 CUH524308:CUH524331 DED524308:DED524331 DNZ524308:DNZ524331 DXV524308:DXV524331 EHR524308:EHR524331 ERN524308:ERN524331 FBJ524308:FBJ524331 FLF524308:FLF524331 FVB524308:FVB524331 GEX524308:GEX524331 GOT524308:GOT524331 GYP524308:GYP524331 HIL524308:HIL524331 HSH524308:HSH524331 ICD524308:ICD524331 ILZ524308:ILZ524331 IVV524308:IVV524331 JFR524308:JFR524331 JPN524308:JPN524331 JZJ524308:JZJ524331 KJF524308:KJF524331 KTB524308:KTB524331 LCX524308:LCX524331 LMT524308:LMT524331 LWP524308:LWP524331 MGL524308:MGL524331 MQH524308:MQH524331 NAD524308:NAD524331 NJZ524308:NJZ524331 NTV524308:NTV524331 ODR524308:ODR524331 ONN524308:ONN524331 OXJ524308:OXJ524331 PHF524308:PHF524331 PRB524308:PRB524331 QAX524308:QAX524331 QKT524308:QKT524331 QUP524308:QUP524331 REL524308:REL524331 ROH524308:ROH524331 RYD524308:RYD524331 SHZ524308:SHZ524331 SRV524308:SRV524331 TBR524308:TBR524331 TLN524308:TLN524331 TVJ524308:TVJ524331 UFF524308:UFF524331 UPB524308:UPB524331 UYX524308:UYX524331 VIT524308:VIT524331 VSP524308:VSP524331 WCL524308:WCL524331 WMH524308:WMH524331 WWD524308:WWD524331 W589844:W589867 JR589844:JR589867 TN589844:TN589867 ADJ589844:ADJ589867 ANF589844:ANF589867 AXB589844:AXB589867 BGX589844:BGX589867 BQT589844:BQT589867 CAP589844:CAP589867 CKL589844:CKL589867 CUH589844:CUH589867 DED589844:DED589867 DNZ589844:DNZ589867 DXV589844:DXV589867 EHR589844:EHR589867 ERN589844:ERN589867 FBJ589844:FBJ589867 FLF589844:FLF589867 FVB589844:FVB589867 GEX589844:GEX589867 GOT589844:GOT589867 GYP589844:GYP589867 HIL589844:HIL589867 HSH589844:HSH589867 ICD589844:ICD589867 ILZ589844:ILZ589867 IVV589844:IVV589867 JFR589844:JFR589867 JPN589844:JPN589867 JZJ589844:JZJ589867 KJF589844:KJF589867 KTB589844:KTB589867 LCX589844:LCX589867 LMT589844:LMT589867 LWP589844:LWP589867 MGL589844:MGL589867 MQH589844:MQH589867 NAD589844:NAD589867 NJZ589844:NJZ589867 NTV589844:NTV589867 ODR589844:ODR589867 ONN589844:ONN589867 OXJ589844:OXJ589867 PHF589844:PHF589867 PRB589844:PRB589867 QAX589844:QAX589867 QKT589844:QKT589867 QUP589844:QUP589867 REL589844:REL589867 ROH589844:ROH589867 RYD589844:RYD589867 SHZ589844:SHZ589867 SRV589844:SRV589867 TBR589844:TBR589867 TLN589844:TLN589867 TVJ589844:TVJ589867 UFF589844:UFF589867 UPB589844:UPB589867 UYX589844:UYX589867 VIT589844:VIT589867 VSP589844:VSP589867 WCL589844:WCL589867 WMH589844:WMH589867 WWD589844:WWD589867 W655380:W655403 JR655380:JR655403 TN655380:TN655403 ADJ655380:ADJ655403 ANF655380:ANF655403 AXB655380:AXB655403 BGX655380:BGX655403 BQT655380:BQT655403 CAP655380:CAP655403 CKL655380:CKL655403 CUH655380:CUH655403 DED655380:DED655403 DNZ655380:DNZ655403 DXV655380:DXV655403 EHR655380:EHR655403 ERN655380:ERN655403 FBJ655380:FBJ655403 FLF655380:FLF655403 FVB655380:FVB655403 GEX655380:GEX655403 GOT655380:GOT655403 GYP655380:GYP655403 HIL655380:HIL655403 HSH655380:HSH655403 ICD655380:ICD655403 ILZ655380:ILZ655403 IVV655380:IVV655403 JFR655380:JFR655403 JPN655380:JPN655403 JZJ655380:JZJ655403 KJF655380:KJF655403 KTB655380:KTB655403 LCX655380:LCX655403 LMT655380:LMT655403 LWP655380:LWP655403 MGL655380:MGL655403 MQH655380:MQH655403 NAD655380:NAD655403 NJZ655380:NJZ655403 NTV655380:NTV655403 ODR655380:ODR655403 ONN655380:ONN655403 OXJ655380:OXJ655403 PHF655380:PHF655403 PRB655380:PRB655403 QAX655380:QAX655403 QKT655380:QKT655403 QUP655380:QUP655403 REL655380:REL655403 ROH655380:ROH655403 RYD655380:RYD655403 SHZ655380:SHZ655403 SRV655380:SRV655403 TBR655380:TBR655403 TLN655380:TLN655403 TVJ655380:TVJ655403 UFF655380:UFF655403 UPB655380:UPB655403 UYX655380:UYX655403 VIT655380:VIT655403 VSP655380:VSP655403 WCL655380:WCL655403 WMH655380:WMH655403 WWD655380:WWD655403 W720916:W720939 JR720916:JR720939 TN720916:TN720939 ADJ720916:ADJ720939 ANF720916:ANF720939 AXB720916:AXB720939 BGX720916:BGX720939 BQT720916:BQT720939 CAP720916:CAP720939 CKL720916:CKL720939 CUH720916:CUH720939 DED720916:DED720939 DNZ720916:DNZ720939 DXV720916:DXV720939 EHR720916:EHR720939 ERN720916:ERN720939 FBJ720916:FBJ720939 FLF720916:FLF720939 FVB720916:FVB720939 GEX720916:GEX720939 GOT720916:GOT720939 GYP720916:GYP720939 HIL720916:HIL720939 HSH720916:HSH720939 ICD720916:ICD720939 ILZ720916:ILZ720939 IVV720916:IVV720939 JFR720916:JFR720939 JPN720916:JPN720939 JZJ720916:JZJ720939 KJF720916:KJF720939 KTB720916:KTB720939 LCX720916:LCX720939 LMT720916:LMT720939 LWP720916:LWP720939 MGL720916:MGL720939 MQH720916:MQH720939 NAD720916:NAD720939 NJZ720916:NJZ720939 NTV720916:NTV720939 ODR720916:ODR720939 ONN720916:ONN720939 OXJ720916:OXJ720939 PHF720916:PHF720939 PRB720916:PRB720939 QAX720916:QAX720939 QKT720916:QKT720939 QUP720916:QUP720939 REL720916:REL720939 ROH720916:ROH720939 RYD720916:RYD720939 SHZ720916:SHZ720939 SRV720916:SRV720939 TBR720916:TBR720939 TLN720916:TLN720939 TVJ720916:TVJ720939 UFF720916:UFF720939 UPB720916:UPB720939 UYX720916:UYX720939 VIT720916:VIT720939 VSP720916:VSP720939 WCL720916:WCL720939 WMH720916:WMH720939 WWD720916:WWD720939 W786452:W786475 JR786452:JR786475 TN786452:TN786475 ADJ786452:ADJ786475 ANF786452:ANF786475 AXB786452:AXB786475 BGX786452:BGX786475 BQT786452:BQT786475 CAP786452:CAP786475 CKL786452:CKL786475 CUH786452:CUH786475 DED786452:DED786475 DNZ786452:DNZ786475 DXV786452:DXV786475 EHR786452:EHR786475 ERN786452:ERN786475 FBJ786452:FBJ786475 FLF786452:FLF786475 FVB786452:FVB786475 GEX786452:GEX786475 GOT786452:GOT786475 GYP786452:GYP786475 HIL786452:HIL786475 HSH786452:HSH786475 ICD786452:ICD786475 ILZ786452:ILZ786475 IVV786452:IVV786475 JFR786452:JFR786475 JPN786452:JPN786475 JZJ786452:JZJ786475 KJF786452:KJF786475 KTB786452:KTB786475 LCX786452:LCX786475 LMT786452:LMT786475 LWP786452:LWP786475 MGL786452:MGL786475 MQH786452:MQH786475 NAD786452:NAD786475 NJZ786452:NJZ786475 NTV786452:NTV786475 ODR786452:ODR786475 ONN786452:ONN786475 OXJ786452:OXJ786475 PHF786452:PHF786475 PRB786452:PRB786475 QAX786452:QAX786475 QKT786452:QKT786475 QUP786452:QUP786475 REL786452:REL786475 ROH786452:ROH786475 RYD786452:RYD786475 SHZ786452:SHZ786475 SRV786452:SRV786475 TBR786452:TBR786475 TLN786452:TLN786475 TVJ786452:TVJ786475 UFF786452:UFF786475 UPB786452:UPB786475 UYX786452:UYX786475 VIT786452:VIT786475 VSP786452:VSP786475 WCL786452:WCL786475 WMH786452:WMH786475 WWD786452:WWD786475 W851988:W852011 JR851988:JR852011 TN851988:TN852011 ADJ851988:ADJ852011 ANF851988:ANF852011 AXB851988:AXB852011 BGX851988:BGX852011 BQT851988:BQT852011 CAP851988:CAP852011 CKL851988:CKL852011 CUH851988:CUH852011 DED851988:DED852011 DNZ851988:DNZ852011 DXV851988:DXV852011 EHR851988:EHR852011 ERN851988:ERN852011 FBJ851988:FBJ852011 FLF851988:FLF852011 FVB851988:FVB852011 GEX851988:GEX852011 GOT851988:GOT852011 GYP851988:GYP852011 HIL851988:HIL852011 HSH851988:HSH852011 ICD851988:ICD852011 ILZ851988:ILZ852011 IVV851988:IVV852011 JFR851988:JFR852011 JPN851988:JPN852011 JZJ851988:JZJ852011 KJF851988:KJF852011 KTB851988:KTB852011 LCX851988:LCX852011 LMT851988:LMT852011 LWP851988:LWP852011 MGL851988:MGL852011 MQH851988:MQH852011 NAD851988:NAD852011 NJZ851988:NJZ852011 NTV851988:NTV852011 ODR851988:ODR852011 ONN851988:ONN852011 OXJ851988:OXJ852011 PHF851988:PHF852011 PRB851988:PRB852011 QAX851988:QAX852011 QKT851988:QKT852011 QUP851988:QUP852011 REL851988:REL852011 ROH851988:ROH852011 RYD851988:RYD852011 SHZ851988:SHZ852011 SRV851988:SRV852011 TBR851988:TBR852011 TLN851988:TLN852011 TVJ851988:TVJ852011 UFF851988:UFF852011 UPB851988:UPB852011 UYX851988:UYX852011 VIT851988:VIT852011 VSP851988:VSP852011 WCL851988:WCL852011 WMH851988:WMH852011 WWD851988:WWD852011 W917524:W917547 JR917524:JR917547 TN917524:TN917547 ADJ917524:ADJ917547 ANF917524:ANF917547 AXB917524:AXB917547 BGX917524:BGX917547 BQT917524:BQT917547 CAP917524:CAP917547 CKL917524:CKL917547 CUH917524:CUH917547 DED917524:DED917547 DNZ917524:DNZ917547 DXV917524:DXV917547 EHR917524:EHR917547 ERN917524:ERN917547 FBJ917524:FBJ917547 FLF917524:FLF917547 FVB917524:FVB917547 GEX917524:GEX917547 GOT917524:GOT917547 GYP917524:GYP917547 HIL917524:HIL917547 HSH917524:HSH917547 ICD917524:ICD917547 ILZ917524:ILZ917547 IVV917524:IVV917547 JFR917524:JFR917547 JPN917524:JPN917547 JZJ917524:JZJ917547 KJF917524:KJF917547 KTB917524:KTB917547 LCX917524:LCX917547 LMT917524:LMT917547 LWP917524:LWP917547 MGL917524:MGL917547 MQH917524:MQH917547 NAD917524:NAD917547 NJZ917524:NJZ917547 NTV917524:NTV917547 ODR917524:ODR917547 ONN917524:ONN917547 OXJ917524:OXJ917547 PHF917524:PHF917547 PRB917524:PRB917547 QAX917524:QAX917547 QKT917524:QKT917547 QUP917524:QUP917547 REL917524:REL917547 ROH917524:ROH917547 RYD917524:RYD917547 SHZ917524:SHZ917547 SRV917524:SRV917547 TBR917524:TBR917547 TLN917524:TLN917547 TVJ917524:TVJ917547 UFF917524:UFF917547 UPB917524:UPB917547 UYX917524:UYX917547 VIT917524:VIT917547 VSP917524:VSP917547 WCL917524:WCL917547 WMH917524:WMH917547 WWD917524:WWD917547 W983060:W983083 JR983060:JR983083 TN983060:TN983083 ADJ983060:ADJ983083 ANF983060:ANF983083 AXB983060:AXB983083 BGX983060:BGX983083 BQT983060:BQT983083 CAP983060:CAP983083 CKL983060:CKL983083 CUH983060:CUH983083 DED983060:DED983083 DNZ983060:DNZ983083 DXV983060:DXV983083 EHR983060:EHR983083 ERN983060:ERN983083 FBJ983060:FBJ983083 FLF983060:FLF983083 FVB983060:FVB983083 GEX983060:GEX983083 GOT983060:GOT983083 GYP983060:GYP983083 HIL983060:HIL983083 HSH983060:HSH983083 ICD983060:ICD983083 ILZ983060:ILZ983083 IVV983060:IVV983083 JFR983060:JFR983083 JPN983060:JPN983083 JZJ983060:JZJ983083 KJF983060:KJF983083 KTB983060:KTB983083 LCX983060:LCX983083 LMT983060:LMT983083 LWP983060:LWP983083 MGL983060:MGL983083 MQH983060:MQH983083 NAD983060:NAD983083 NJZ983060:NJZ983083 NTV983060:NTV983083 ODR983060:ODR983083 ONN983060:ONN983083 OXJ983060:OXJ983083 PHF983060:PHF983083 PRB983060:PRB983083 QAX983060:QAX983083 QKT983060:QKT983083 QUP983060:QUP983083 REL983060:REL983083 ROH983060:ROH983083 RYD983060:RYD983083 SHZ983060:SHZ983083 SRV983060:SRV983083 TBR983060:TBR983083 TLN983060:TLN983083 TVJ983060:TVJ983083 UFF983060:UFF983083 UPB983060:UPB983083 UYX983060:UYX983083 VIT983060:VIT983083 VSP983060:VSP983083 WCL983060:WCL983083 T5:T8 T16:T49">
      <formula1>0</formula1>
      <formula2>20</formula2>
    </dataValidation>
    <dataValidation type="decimal" allowBlank="1" showInputMessage="1" showErrorMessage="1" errorTitle="الرجاء التصحيح" error="العدد يجب أن يكون بين 0 و 20" sqref="WML983049:WMO983083 IP5:IS49 SL5:SO49 ACH5:ACK49 AMD5:AMG49 AVZ5:AWC49 BFV5:BFY49 BPR5:BPU49 BZN5:BZQ49 CJJ5:CJM49 CTF5:CTI49 DDB5:DDE49 DMX5:DNA49 DWT5:DWW49 EGP5:EGS49 EQL5:EQO49 FAH5:FAK49 FKD5:FKG49 FTZ5:FUC49 GDV5:GDY49 GNR5:GNU49 GXN5:GXQ49 HHJ5:HHM49 HRF5:HRI49 IBB5:IBE49 IKX5:ILA49 IUT5:IUW49 JEP5:JES49 JOL5:JOO49 JYH5:JYK49 KID5:KIG49 KRZ5:KSC49 LBV5:LBY49 LLR5:LLU49 LVN5:LVQ49 MFJ5:MFM49 MPF5:MPI49 MZB5:MZE49 NIX5:NJA49 NST5:NSW49 OCP5:OCS49 OML5:OMO49 OWH5:OWK49 PGD5:PGG49 PPZ5:PQC49 PZV5:PZY49 QJR5:QJU49 QTN5:QTQ49 RDJ5:RDM49 RNF5:RNI49 RXB5:RXE49 SGX5:SHA49 SQT5:SQW49 TAP5:TAS49 TKL5:TKO49 TUH5:TUK49 UED5:UEG49 UNZ5:UOC49 UXV5:UXY49 VHR5:VHU49 VRN5:VRQ49 WBJ5:WBM49 WLF5:WLI49 WVB5:WVE49 D65545:G65579 IY65545:JB65579 SU65545:SX65579 ACQ65545:ACT65579 AMM65545:AMP65579 AWI65545:AWL65579 BGE65545:BGH65579 BQA65545:BQD65579 BZW65545:BZZ65579 CJS65545:CJV65579 CTO65545:CTR65579 DDK65545:DDN65579 DNG65545:DNJ65579 DXC65545:DXF65579 EGY65545:EHB65579 EQU65545:EQX65579 FAQ65545:FAT65579 FKM65545:FKP65579 FUI65545:FUL65579 GEE65545:GEH65579 GOA65545:GOD65579 GXW65545:GXZ65579 HHS65545:HHV65579 HRO65545:HRR65579 IBK65545:IBN65579 ILG65545:ILJ65579 IVC65545:IVF65579 JEY65545:JFB65579 JOU65545:JOX65579 JYQ65545:JYT65579 KIM65545:KIP65579 KSI65545:KSL65579 LCE65545:LCH65579 LMA65545:LMD65579 LVW65545:LVZ65579 MFS65545:MFV65579 MPO65545:MPR65579 MZK65545:MZN65579 NJG65545:NJJ65579 NTC65545:NTF65579 OCY65545:ODB65579 OMU65545:OMX65579 OWQ65545:OWT65579 PGM65545:PGP65579 PQI65545:PQL65579 QAE65545:QAH65579 QKA65545:QKD65579 QTW65545:QTZ65579 RDS65545:RDV65579 RNO65545:RNR65579 RXK65545:RXN65579 SHG65545:SHJ65579 SRC65545:SRF65579 TAY65545:TBB65579 TKU65545:TKX65579 TUQ65545:TUT65579 UEM65545:UEP65579 UOI65545:UOL65579 UYE65545:UYH65579 VIA65545:VID65579 VRW65545:VRZ65579 WBS65545:WBV65579 WLO65545:WLR65579 WVK65545:WVN65579 D131081:G131115 IY131081:JB131115 SU131081:SX131115 ACQ131081:ACT131115 AMM131081:AMP131115 AWI131081:AWL131115 BGE131081:BGH131115 BQA131081:BQD131115 BZW131081:BZZ131115 CJS131081:CJV131115 CTO131081:CTR131115 DDK131081:DDN131115 DNG131081:DNJ131115 DXC131081:DXF131115 EGY131081:EHB131115 EQU131081:EQX131115 FAQ131081:FAT131115 FKM131081:FKP131115 FUI131081:FUL131115 GEE131081:GEH131115 GOA131081:GOD131115 GXW131081:GXZ131115 HHS131081:HHV131115 HRO131081:HRR131115 IBK131081:IBN131115 ILG131081:ILJ131115 IVC131081:IVF131115 JEY131081:JFB131115 JOU131081:JOX131115 JYQ131081:JYT131115 KIM131081:KIP131115 KSI131081:KSL131115 LCE131081:LCH131115 LMA131081:LMD131115 LVW131081:LVZ131115 MFS131081:MFV131115 MPO131081:MPR131115 MZK131081:MZN131115 NJG131081:NJJ131115 NTC131081:NTF131115 OCY131081:ODB131115 OMU131081:OMX131115 OWQ131081:OWT131115 PGM131081:PGP131115 PQI131081:PQL131115 QAE131081:QAH131115 QKA131081:QKD131115 QTW131081:QTZ131115 RDS131081:RDV131115 RNO131081:RNR131115 RXK131081:RXN131115 SHG131081:SHJ131115 SRC131081:SRF131115 TAY131081:TBB131115 TKU131081:TKX131115 TUQ131081:TUT131115 UEM131081:UEP131115 UOI131081:UOL131115 UYE131081:UYH131115 VIA131081:VID131115 VRW131081:VRZ131115 WBS131081:WBV131115 WLO131081:WLR131115 WVK131081:WVN131115 D196617:G196651 IY196617:JB196651 SU196617:SX196651 ACQ196617:ACT196651 AMM196617:AMP196651 AWI196617:AWL196651 BGE196617:BGH196651 BQA196617:BQD196651 BZW196617:BZZ196651 CJS196617:CJV196651 CTO196617:CTR196651 DDK196617:DDN196651 DNG196617:DNJ196651 DXC196617:DXF196651 EGY196617:EHB196651 EQU196617:EQX196651 FAQ196617:FAT196651 FKM196617:FKP196651 FUI196617:FUL196651 GEE196617:GEH196651 GOA196617:GOD196651 GXW196617:GXZ196651 HHS196617:HHV196651 HRO196617:HRR196651 IBK196617:IBN196651 ILG196617:ILJ196651 IVC196617:IVF196651 JEY196617:JFB196651 JOU196617:JOX196651 JYQ196617:JYT196651 KIM196617:KIP196651 KSI196617:KSL196651 LCE196617:LCH196651 LMA196617:LMD196651 LVW196617:LVZ196651 MFS196617:MFV196651 MPO196617:MPR196651 MZK196617:MZN196651 NJG196617:NJJ196651 NTC196617:NTF196651 OCY196617:ODB196651 OMU196617:OMX196651 OWQ196617:OWT196651 PGM196617:PGP196651 PQI196617:PQL196651 QAE196617:QAH196651 QKA196617:QKD196651 QTW196617:QTZ196651 RDS196617:RDV196651 RNO196617:RNR196651 RXK196617:RXN196651 SHG196617:SHJ196651 SRC196617:SRF196651 TAY196617:TBB196651 TKU196617:TKX196651 TUQ196617:TUT196651 UEM196617:UEP196651 UOI196617:UOL196651 UYE196617:UYH196651 VIA196617:VID196651 VRW196617:VRZ196651 WBS196617:WBV196651 WLO196617:WLR196651 WVK196617:WVN196651 D262153:G262187 IY262153:JB262187 SU262153:SX262187 ACQ262153:ACT262187 AMM262153:AMP262187 AWI262153:AWL262187 BGE262153:BGH262187 BQA262153:BQD262187 BZW262153:BZZ262187 CJS262153:CJV262187 CTO262153:CTR262187 DDK262153:DDN262187 DNG262153:DNJ262187 DXC262153:DXF262187 EGY262153:EHB262187 EQU262153:EQX262187 FAQ262153:FAT262187 FKM262153:FKP262187 FUI262153:FUL262187 GEE262153:GEH262187 GOA262153:GOD262187 GXW262153:GXZ262187 HHS262153:HHV262187 HRO262153:HRR262187 IBK262153:IBN262187 ILG262153:ILJ262187 IVC262153:IVF262187 JEY262153:JFB262187 JOU262153:JOX262187 JYQ262153:JYT262187 KIM262153:KIP262187 KSI262153:KSL262187 LCE262153:LCH262187 LMA262153:LMD262187 LVW262153:LVZ262187 MFS262153:MFV262187 MPO262153:MPR262187 MZK262153:MZN262187 NJG262153:NJJ262187 NTC262153:NTF262187 OCY262153:ODB262187 OMU262153:OMX262187 OWQ262153:OWT262187 PGM262153:PGP262187 PQI262153:PQL262187 QAE262153:QAH262187 QKA262153:QKD262187 QTW262153:QTZ262187 RDS262153:RDV262187 RNO262153:RNR262187 RXK262153:RXN262187 SHG262153:SHJ262187 SRC262153:SRF262187 TAY262153:TBB262187 TKU262153:TKX262187 TUQ262153:TUT262187 UEM262153:UEP262187 UOI262153:UOL262187 UYE262153:UYH262187 VIA262153:VID262187 VRW262153:VRZ262187 WBS262153:WBV262187 WLO262153:WLR262187 WVK262153:WVN262187 D327689:G327723 IY327689:JB327723 SU327689:SX327723 ACQ327689:ACT327723 AMM327689:AMP327723 AWI327689:AWL327723 BGE327689:BGH327723 BQA327689:BQD327723 BZW327689:BZZ327723 CJS327689:CJV327723 CTO327689:CTR327723 DDK327689:DDN327723 DNG327689:DNJ327723 DXC327689:DXF327723 EGY327689:EHB327723 EQU327689:EQX327723 FAQ327689:FAT327723 FKM327689:FKP327723 FUI327689:FUL327723 GEE327689:GEH327723 GOA327689:GOD327723 GXW327689:GXZ327723 HHS327689:HHV327723 HRO327689:HRR327723 IBK327689:IBN327723 ILG327689:ILJ327723 IVC327689:IVF327723 JEY327689:JFB327723 JOU327689:JOX327723 JYQ327689:JYT327723 KIM327689:KIP327723 KSI327689:KSL327723 LCE327689:LCH327723 LMA327689:LMD327723 LVW327689:LVZ327723 MFS327689:MFV327723 MPO327689:MPR327723 MZK327689:MZN327723 NJG327689:NJJ327723 NTC327689:NTF327723 OCY327689:ODB327723 OMU327689:OMX327723 OWQ327689:OWT327723 PGM327689:PGP327723 PQI327689:PQL327723 QAE327689:QAH327723 QKA327689:QKD327723 QTW327689:QTZ327723 RDS327689:RDV327723 RNO327689:RNR327723 RXK327689:RXN327723 SHG327689:SHJ327723 SRC327689:SRF327723 TAY327689:TBB327723 TKU327689:TKX327723 TUQ327689:TUT327723 UEM327689:UEP327723 UOI327689:UOL327723 UYE327689:UYH327723 VIA327689:VID327723 VRW327689:VRZ327723 WBS327689:WBV327723 WLO327689:WLR327723 WVK327689:WVN327723 D393225:G393259 IY393225:JB393259 SU393225:SX393259 ACQ393225:ACT393259 AMM393225:AMP393259 AWI393225:AWL393259 BGE393225:BGH393259 BQA393225:BQD393259 BZW393225:BZZ393259 CJS393225:CJV393259 CTO393225:CTR393259 DDK393225:DDN393259 DNG393225:DNJ393259 DXC393225:DXF393259 EGY393225:EHB393259 EQU393225:EQX393259 FAQ393225:FAT393259 FKM393225:FKP393259 FUI393225:FUL393259 GEE393225:GEH393259 GOA393225:GOD393259 GXW393225:GXZ393259 HHS393225:HHV393259 HRO393225:HRR393259 IBK393225:IBN393259 ILG393225:ILJ393259 IVC393225:IVF393259 JEY393225:JFB393259 JOU393225:JOX393259 JYQ393225:JYT393259 KIM393225:KIP393259 KSI393225:KSL393259 LCE393225:LCH393259 LMA393225:LMD393259 LVW393225:LVZ393259 MFS393225:MFV393259 MPO393225:MPR393259 MZK393225:MZN393259 NJG393225:NJJ393259 NTC393225:NTF393259 OCY393225:ODB393259 OMU393225:OMX393259 OWQ393225:OWT393259 PGM393225:PGP393259 PQI393225:PQL393259 QAE393225:QAH393259 QKA393225:QKD393259 QTW393225:QTZ393259 RDS393225:RDV393259 RNO393225:RNR393259 RXK393225:RXN393259 SHG393225:SHJ393259 SRC393225:SRF393259 TAY393225:TBB393259 TKU393225:TKX393259 TUQ393225:TUT393259 UEM393225:UEP393259 UOI393225:UOL393259 UYE393225:UYH393259 VIA393225:VID393259 VRW393225:VRZ393259 WBS393225:WBV393259 WLO393225:WLR393259 WVK393225:WVN393259 D458761:G458795 IY458761:JB458795 SU458761:SX458795 ACQ458761:ACT458795 AMM458761:AMP458795 AWI458761:AWL458795 BGE458761:BGH458795 BQA458761:BQD458795 BZW458761:BZZ458795 CJS458761:CJV458795 CTO458761:CTR458795 DDK458761:DDN458795 DNG458761:DNJ458795 DXC458761:DXF458795 EGY458761:EHB458795 EQU458761:EQX458795 FAQ458761:FAT458795 FKM458761:FKP458795 FUI458761:FUL458795 GEE458761:GEH458795 GOA458761:GOD458795 GXW458761:GXZ458795 HHS458761:HHV458795 HRO458761:HRR458795 IBK458761:IBN458795 ILG458761:ILJ458795 IVC458761:IVF458795 JEY458761:JFB458795 JOU458761:JOX458795 JYQ458761:JYT458795 KIM458761:KIP458795 KSI458761:KSL458795 LCE458761:LCH458795 LMA458761:LMD458795 LVW458761:LVZ458795 MFS458761:MFV458795 MPO458761:MPR458795 MZK458761:MZN458795 NJG458761:NJJ458795 NTC458761:NTF458795 OCY458761:ODB458795 OMU458761:OMX458795 OWQ458761:OWT458795 PGM458761:PGP458795 PQI458761:PQL458795 QAE458761:QAH458795 QKA458761:QKD458795 QTW458761:QTZ458795 RDS458761:RDV458795 RNO458761:RNR458795 RXK458761:RXN458795 SHG458761:SHJ458795 SRC458761:SRF458795 TAY458761:TBB458795 TKU458761:TKX458795 TUQ458761:TUT458795 UEM458761:UEP458795 UOI458761:UOL458795 UYE458761:UYH458795 VIA458761:VID458795 VRW458761:VRZ458795 WBS458761:WBV458795 WLO458761:WLR458795 WVK458761:WVN458795 D524297:G524331 IY524297:JB524331 SU524297:SX524331 ACQ524297:ACT524331 AMM524297:AMP524331 AWI524297:AWL524331 BGE524297:BGH524331 BQA524297:BQD524331 BZW524297:BZZ524331 CJS524297:CJV524331 CTO524297:CTR524331 DDK524297:DDN524331 DNG524297:DNJ524331 DXC524297:DXF524331 EGY524297:EHB524331 EQU524297:EQX524331 FAQ524297:FAT524331 FKM524297:FKP524331 FUI524297:FUL524331 GEE524297:GEH524331 GOA524297:GOD524331 GXW524297:GXZ524331 HHS524297:HHV524331 HRO524297:HRR524331 IBK524297:IBN524331 ILG524297:ILJ524331 IVC524297:IVF524331 JEY524297:JFB524331 JOU524297:JOX524331 JYQ524297:JYT524331 KIM524297:KIP524331 KSI524297:KSL524331 LCE524297:LCH524331 LMA524297:LMD524331 LVW524297:LVZ524331 MFS524297:MFV524331 MPO524297:MPR524331 MZK524297:MZN524331 NJG524297:NJJ524331 NTC524297:NTF524331 OCY524297:ODB524331 OMU524297:OMX524331 OWQ524297:OWT524331 PGM524297:PGP524331 PQI524297:PQL524331 QAE524297:QAH524331 QKA524297:QKD524331 QTW524297:QTZ524331 RDS524297:RDV524331 RNO524297:RNR524331 RXK524297:RXN524331 SHG524297:SHJ524331 SRC524297:SRF524331 TAY524297:TBB524331 TKU524297:TKX524331 TUQ524297:TUT524331 UEM524297:UEP524331 UOI524297:UOL524331 UYE524297:UYH524331 VIA524297:VID524331 VRW524297:VRZ524331 WBS524297:WBV524331 WLO524297:WLR524331 WVK524297:WVN524331 D589833:G589867 IY589833:JB589867 SU589833:SX589867 ACQ589833:ACT589867 AMM589833:AMP589867 AWI589833:AWL589867 BGE589833:BGH589867 BQA589833:BQD589867 BZW589833:BZZ589867 CJS589833:CJV589867 CTO589833:CTR589867 DDK589833:DDN589867 DNG589833:DNJ589867 DXC589833:DXF589867 EGY589833:EHB589867 EQU589833:EQX589867 FAQ589833:FAT589867 FKM589833:FKP589867 FUI589833:FUL589867 GEE589833:GEH589867 GOA589833:GOD589867 GXW589833:GXZ589867 HHS589833:HHV589867 HRO589833:HRR589867 IBK589833:IBN589867 ILG589833:ILJ589867 IVC589833:IVF589867 JEY589833:JFB589867 JOU589833:JOX589867 JYQ589833:JYT589867 KIM589833:KIP589867 KSI589833:KSL589867 LCE589833:LCH589867 LMA589833:LMD589867 LVW589833:LVZ589867 MFS589833:MFV589867 MPO589833:MPR589867 MZK589833:MZN589867 NJG589833:NJJ589867 NTC589833:NTF589867 OCY589833:ODB589867 OMU589833:OMX589867 OWQ589833:OWT589867 PGM589833:PGP589867 PQI589833:PQL589867 QAE589833:QAH589867 QKA589833:QKD589867 QTW589833:QTZ589867 RDS589833:RDV589867 RNO589833:RNR589867 RXK589833:RXN589867 SHG589833:SHJ589867 SRC589833:SRF589867 TAY589833:TBB589867 TKU589833:TKX589867 TUQ589833:TUT589867 UEM589833:UEP589867 UOI589833:UOL589867 UYE589833:UYH589867 VIA589833:VID589867 VRW589833:VRZ589867 WBS589833:WBV589867 WLO589833:WLR589867 WVK589833:WVN589867 D655369:G655403 IY655369:JB655403 SU655369:SX655403 ACQ655369:ACT655403 AMM655369:AMP655403 AWI655369:AWL655403 BGE655369:BGH655403 BQA655369:BQD655403 BZW655369:BZZ655403 CJS655369:CJV655403 CTO655369:CTR655403 DDK655369:DDN655403 DNG655369:DNJ655403 DXC655369:DXF655403 EGY655369:EHB655403 EQU655369:EQX655403 FAQ655369:FAT655403 FKM655369:FKP655403 FUI655369:FUL655403 GEE655369:GEH655403 GOA655369:GOD655403 GXW655369:GXZ655403 HHS655369:HHV655403 HRO655369:HRR655403 IBK655369:IBN655403 ILG655369:ILJ655403 IVC655369:IVF655403 JEY655369:JFB655403 JOU655369:JOX655403 JYQ655369:JYT655403 KIM655369:KIP655403 KSI655369:KSL655403 LCE655369:LCH655403 LMA655369:LMD655403 LVW655369:LVZ655403 MFS655369:MFV655403 MPO655369:MPR655403 MZK655369:MZN655403 NJG655369:NJJ655403 NTC655369:NTF655403 OCY655369:ODB655403 OMU655369:OMX655403 OWQ655369:OWT655403 PGM655369:PGP655403 PQI655369:PQL655403 QAE655369:QAH655403 QKA655369:QKD655403 QTW655369:QTZ655403 RDS655369:RDV655403 RNO655369:RNR655403 RXK655369:RXN655403 SHG655369:SHJ655403 SRC655369:SRF655403 TAY655369:TBB655403 TKU655369:TKX655403 TUQ655369:TUT655403 UEM655369:UEP655403 UOI655369:UOL655403 UYE655369:UYH655403 VIA655369:VID655403 VRW655369:VRZ655403 WBS655369:WBV655403 WLO655369:WLR655403 WVK655369:WVN655403 D720905:G720939 IY720905:JB720939 SU720905:SX720939 ACQ720905:ACT720939 AMM720905:AMP720939 AWI720905:AWL720939 BGE720905:BGH720939 BQA720905:BQD720939 BZW720905:BZZ720939 CJS720905:CJV720939 CTO720905:CTR720939 DDK720905:DDN720939 DNG720905:DNJ720939 DXC720905:DXF720939 EGY720905:EHB720939 EQU720905:EQX720939 FAQ720905:FAT720939 FKM720905:FKP720939 FUI720905:FUL720939 GEE720905:GEH720939 GOA720905:GOD720939 GXW720905:GXZ720939 HHS720905:HHV720939 HRO720905:HRR720939 IBK720905:IBN720939 ILG720905:ILJ720939 IVC720905:IVF720939 JEY720905:JFB720939 JOU720905:JOX720939 JYQ720905:JYT720939 KIM720905:KIP720939 KSI720905:KSL720939 LCE720905:LCH720939 LMA720905:LMD720939 LVW720905:LVZ720939 MFS720905:MFV720939 MPO720905:MPR720939 MZK720905:MZN720939 NJG720905:NJJ720939 NTC720905:NTF720939 OCY720905:ODB720939 OMU720905:OMX720939 OWQ720905:OWT720939 PGM720905:PGP720939 PQI720905:PQL720939 QAE720905:QAH720939 QKA720905:QKD720939 QTW720905:QTZ720939 RDS720905:RDV720939 RNO720905:RNR720939 RXK720905:RXN720939 SHG720905:SHJ720939 SRC720905:SRF720939 TAY720905:TBB720939 TKU720905:TKX720939 TUQ720905:TUT720939 UEM720905:UEP720939 UOI720905:UOL720939 UYE720905:UYH720939 VIA720905:VID720939 VRW720905:VRZ720939 WBS720905:WBV720939 WLO720905:WLR720939 WVK720905:WVN720939 D786441:G786475 IY786441:JB786475 SU786441:SX786475 ACQ786441:ACT786475 AMM786441:AMP786475 AWI786441:AWL786475 BGE786441:BGH786475 BQA786441:BQD786475 BZW786441:BZZ786475 CJS786441:CJV786475 CTO786441:CTR786475 DDK786441:DDN786475 DNG786441:DNJ786475 DXC786441:DXF786475 EGY786441:EHB786475 EQU786441:EQX786475 FAQ786441:FAT786475 FKM786441:FKP786475 FUI786441:FUL786475 GEE786441:GEH786475 GOA786441:GOD786475 GXW786441:GXZ786475 HHS786441:HHV786475 HRO786441:HRR786475 IBK786441:IBN786475 ILG786441:ILJ786475 IVC786441:IVF786475 JEY786441:JFB786475 JOU786441:JOX786475 JYQ786441:JYT786475 KIM786441:KIP786475 KSI786441:KSL786475 LCE786441:LCH786475 LMA786441:LMD786475 LVW786441:LVZ786475 MFS786441:MFV786475 MPO786441:MPR786475 MZK786441:MZN786475 NJG786441:NJJ786475 NTC786441:NTF786475 OCY786441:ODB786475 OMU786441:OMX786475 OWQ786441:OWT786475 PGM786441:PGP786475 PQI786441:PQL786475 QAE786441:QAH786475 QKA786441:QKD786475 QTW786441:QTZ786475 RDS786441:RDV786475 RNO786441:RNR786475 RXK786441:RXN786475 SHG786441:SHJ786475 SRC786441:SRF786475 TAY786441:TBB786475 TKU786441:TKX786475 TUQ786441:TUT786475 UEM786441:UEP786475 UOI786441:UOL786475 UYE786441:UYH786475 VIA786441:VID786475 VRW786441:VRZ786475 WBS786441:WBV786475 WLO786441:WLR786475 WVK786441:WVN786475 D851977:G852011 IY851977:JB852011 SU851977:SX852011 ACQ851977:ACT852011 AMM851977:AMP852011 AWI851977:AWL852011 BGE851977:BGH852011 BQA851977:BQD852011 BZW851977:BZZ852011 CJS851977:CJV852011 CTO851977:CTR852011 DDK851977:DDN852011 DNG851977:DNJ852011 DXC851977:DXF852011 EGY851977:EHB852011 EQU851977:EQX852011 FAQ851977:FAT852011 FKM851977:FKP852011 FUI851977:FUL852011 GEE851977:GEH852011 GOA851977:GOD852011 GXW851977:GXZ852011 HHS851977:HHV852011 HRO851977:HRR852011 IBK851977:IBN852011 ILG851977:ILJ852011 IVC851977:IVF852011 JEY851977:JFB852011 JOU851977:JOX852011 JYQ851977:JYT852011 KIM851977:KIP852011 KSI851977:KSL852011 LCE851977:LCH852011 LMA851977:LMD852011 LVW851977:LVZ852011 MFS851977:MFV852011 MPO851977:MPR852011 MZK851977:MZN852011 NJG851977:NJJ852011 NTC851977:NTF852011 OCY851977:ODB852011 OMU851977:OMX852011 OWQ851977:OWT852011 PGM851977:PGP852011 PQI851977:PQL852011 QAE851977:QAH852011 QKA851977:QKD852011 QTW851977:QTZ852011 RDS851977:RDV852011 RNO851977:RNR852011 RXK851977:RXN852011 SHG851977:SHJ852011 SRC851977:SRF852011 TAY851977:TBB852011 TKU851977:TKX852011 TUQ851977:TUT852011 UEM851977:UEP852011 UOI851977:UOL852011 UYE851977:UYH852011 VIA851977:VID852011 VRW851977:VRZ852011 WBS851977:WBV852011 WLO851977:WLR852011 WVK851977:WVN852011 D917513:G917547 IY917513:JB917547 SU917513:SX917547 ACQ917513:ACT917547 AMM917513:AMP917547 AWI917513:AWL917547 BGE917513:BGH917547 BQA917513:BQD917547 BZW917513:BZZ917547 CJS917513:CJV917547 CTO917513:CTR917547 DDK917513:DDN917547 DNG917513:DNJ917547 DXC917513:DXF917547 EGY917513:EHB917547 EQU917513:EQX917547 FAQ917513:FAT917547 FKM917513:FKP917547 FUI917513:FUL917547 GEE917513:GEH917547 GOA917513:GOD917547 GXW917513:GXZ917547 HHS917513:HHV917547 HRO917513:HRR917547 IBK917513:IBN917547 ILG917513:ILJ917547 IVC917513:IVF917547 JEY917513:JFB917547 JOU917513:JOX917547 JYQ917513:JYT917547 KIM917513:KIP917547 KSI917513:KSL917547 LCE917513:LCH917547 LMA917513:LMD917547 LVW917513:LVZ917547 MFS917513:MFV917547 MPO917513:MPR917547 MZK917513:MZN917547 NJG917513:NJJ917547 NTC917513:NTF917547 OCY917513:ODB917547 OMU917513:OMX917547 OWQ917513:OWT917547 PGM917513:PGP917547 PQI917513:PQL917547 QAE917513:QAH917547 QKA917513:QKD917547 QTW917513:QTZ917547 RDS917513:RDV917547 RNO917513:RNR917547 RXK917513:RXN917547 SHG917513:SHJ917547 SRC917513:SRF917547 TAY917513:TBB917547 TKU917513:TKX917547 TUQ917513:TUT917547 UEM917513:UEP917547 UOI917513:UOL917547 UYE917513:UYH917547 VIA917513:VID917547 VRW917513:VRZ917547 WBS917513:WBV917547 WLO917513:WLR917547 WVK917513:WVN917547 D983049:G983083 IY983049:JB983083 SU983049:SX983083 ACQ983049:ACT983083 AMM983049:AMP983083 AWI983049:AWL983083 BGE983049:BGH983083 BQA983049:BQD983083 BZW983049:BZZ983083 CJS983049:CJV983083 CTO983049:CTR983083 DDK983049:DDN983083 DNG983049:DNJ983083 DXC983049:DXF983083 EGY983049:EHB983083 EQU983049:EQX983083 FAQ983049:FAT983083 FKM983049:FKP983083 FUI983049:FUL983083 GEE983049:GEH983083 GOA983049:GOD983083 GXW983049:GXZ983083 HHS983049:HHV983083 HRO983049:HRR983083 IBK983049:IBN983083 ILG983049:ILJ983083 IVC983049:IVF983083 JEY983049:JFB983083 JOU983049:JOX983083 JYQ983049:JYT983083 KIM983049:KIP983083 KSI983049:KSL983083 LCE983049:LCH983083 LMA983049:LMD983083 LVW983049:LVZ983083 MFS983049:MFV983083 MPO983049:MPR983083 MZK983049:MZN983083 NJG983049:NJJ983083 NTC983049:NTF983083 OCY983049:ODB983083 OMU983049:OMX983083 OWQ983049:OWT983083 PGM983049:PGP983083 PQI983049:PQL983083 QAE983049:QAH983083 QKA983049:QKD983083 QTW983049:QTZ983083 RDS983049:RDV983083 RNO983049:RNR983083 RXK983049:RXN983083 SHG983049:SHJ983083 SRC983049:SRF983083 TAY983049:TBB983083 TKU983049:TKX983083 TUQ983049:TUT983083 UEM983049:UEP983083 UOI983049:UOL983083 UYE983049:UYH983083 VIA983049:VID983083 VRW983049:VRZ983083 WBS983049:WBV983083 WLO983049:WLR983083 WVK983049:WVN983083 D5:G49 JI9:JI15 TE9:TE15 ADA9:ADA15 AMW9:AMW15 AWS9:AWS15 BGO9:BGO15 BQK9:BQK15 CAG9:CAG15 CKC9:CKC15 CTY9:CTY15 DDU9:DDU15 DNQ9:DNQ15 DXM9:DXM15 EHI9:EHI15 ERE9:ERE15 FBA9:FBA15 FKW9:FKW15 FUS9:FUS15 GEO9:GEO15 GOK9:GOK15 GYG9:GYG15 HIC9:HIC15 HRY9:HRY15 IBU9:IBU15 ILQ9:ILQ15 IVM9:IVM15 JFI9:JFI15 JPE9:JPE15 JZA9:JZA15 KIW9:KIW15 KSS9:KSS15 LCO9:LCO15 LMK9:LMK15 LWG9:LWG15 MGC9:MGC15 MPY9:MPY15 MZU9:MZU15 NJQ9:NJQ15 NTM9:NTM15 ODI9:ODI15 ONE9:ONE15 OXA9:OXA15 PGW9:PGW15 PQS9:PQS15 QAO9:QAO15 QKK9:QKK15 QUG9:QUG15 REC9:REC15 RNY9:RNY15 RXU9:RXU15 SHQ9:SHQ15 SRM9:SRM15 TBI9:TBI15 TLE9:TLE15 TVA9:TVA15 UEW9:UEW15 UOS9:UOS15 UYO9:UYO15 VIK9:VIK15 VSG9:VSG15 WCC9:WCC15 WLY9:WLY15 WVU9:WVU15 W65549:W65555 JR65549:JR65555 TN65549:TN65555 ADJ65549:ADJ65555 ANF65549:ANF65555 AXB65549:AXB65555 BGX65549:BGX65555 BQT65549:BQT65555 CAP65549:CAP65555 CKL65549:CKL65555 CUH65549:CUH65555 DED65549:DED65555 DNZ65549:DNZ65555 DXV65549:DXV65555 EHR65549:EHR65555 ERN65549:ERN65555 FBJ65549:FBJ65555 FLF65549:FLF65555 FVB65549:FVB65555 GEX65549:GEX65555 GOT65549:GOT65555 GYP65549:GYP65555 HIL65549:HIL65555 HSH65549:HSH65555 ICD65549:ICD65555 ILZ65549:ILZ65555 IVV65549:IVV65555 JFR65549:JFR65555 JPN65549:JPN65555 JZJ65549:JZJ65555 KJF65549:KJF65555 KTB65549:KTB65555 LCX65549:LCX65555 LMT65549:LMT65555 LWP65549:LWP65555 MGL65549:MGL65555 MQH65549:MQH65555 NAD65549:NAD65555 NJZ65549:NJZ65555 NTV65549:NTV65555 ODR65549:ODR65555 ONN65549:ONN65555 OXJ65549:OXJ65555 PHF65549:PHF65555 PRB65549:PRB65555 QAX65549:QAX65555 QKT65549:QKT65555 QUP65549:QUP65555 REL65549:REL65555 ROH65549:ROH65555 RYD65549:RYD65555 SHZ65549:SHZ65555 SRV65549:SRV65555 TBR65549:TBR65555 TLN65549:TLN65555 TVJ65549:TVJ65555 UFF65549:UFF65555 UPB65549:UPB65555 UYX65549:UYX65555 VIT65549:VIT65555 VSP65549:VSP65555 WCL65549:WCL65555 WMH65549:WMH65555 WWD65549:WWD65555 W131085:W131091 JR131085:JR131091 TN131085:TN131091 ADJ131085:ADJ131091 ANF131085:ANF131091 AXB131085:AXB131091 BGX131085:BGX131091 BQT131085:BQT131091 CAP131085:CAP131091 CKL131085:CKL131091 CUH131085:CUH131091 DED131085:DED131091 DNZ131085:DNZ131091 DXV131085:DXV131091 EHR131085:EHR131091 ERN131085:ERN131091 FBJ131085:FBJ131091 FLF131085:FLF131091 FVB131085:FVB131091 GEX131085:GEX131091 GOT131085:GOT131091 GYP131085:GYP131091 HIL131085:HIL131091 HSH131085:HSH131091 ICD131085:ICD131091 ILZ131085:ILZ131091 IVV131085:IVV131091 JFR131085:JFR131091 JPN131085:JPN131091 JZJ131085:JZJ131091 KJF131085:KJF131091 KTB131085:KTB131091 LCX131085:LCX131091 LMT131085:LMT131091 LWP131085:LWP131091 MGL131085:MGL131091 MQH131085:MQH131091 NAD131085:NAD131091 NJZ131085:NJZ131091 NTV131085:NTV131091 ODR131085:ODR131091 ONN131085:ONN131091 OXJ131085:OXJ131091 PHF131085:PHF131091 PRB131085:PRB131091 QAX131085:QAX131091 QKT131085:QKT131091 QUP131085:QUP131091 REL131085:REL131091 ROH131085:ROH131091 RYD131085:RYD131091 SHZ131085:SHZ131091 SRV131085:SRV131091 TBR131085:TBR131091 TLN131085:TLN131091 TVJ131085:TVJ131091 UFF131085:UFF131091 UPB131085:UPB131091 UYX131085:UYX131091 VIT131085:VIT131091 VSP131085:VSP131091 WCL131085:WCL131091 WMH131085:WMH131091 WWD131085:WWD131091 W196621:W196627 JR196621:JR196627 TN196621:TN196627 ADJ196621:ADJ196627 ANF196621:ANF196627 AXB196621:AXB196627 BGX196621:BGX196627 BQT196621:BQT196627 CAP196621:CAP196627 CKL196621:CKL196627 CUH196621:CUH196627 DED196621:DED196627 DNZ196621:DNZ196627 DXV196621:DXV196627 EHR196621:EHR196627 ERN196621:ERN196627 FBJ196621:FBJ196627 FLF196621:FLF196627 FVB196621:FVB196627 GEX196621:GEX196627 GOT196621:GOT196627 GYP196621:GYP196627 HIL196621:HIL196627 HSH196621:HSH196627 ICD196621:ICD196627 ILZ196621:ILZ196627 IVV196621:IVV196627 JFR196621:JFR196627 JPN196621:JPN196627 JZJ196621:JZJ196627 KJF196621:KJF196627 KTB196621:KTB196627 LCX196621:LCX196627 LMT196621:LMT196627 LWP196621:LWP196627 MGL196621:MGL196627 MQH196621:MQH196627 NAD196621:NAD196627 NJZ196621:NJZ196627 NTV196621:NTV196627 ODR196621:ODR196627 ONN196621:ONN196627 OXJ196621:OXJ196627 PHF196621:PHF196627 PRB196621:PRB196627 QAX196621:QAX196627 QKT196621:QKT196627 QUP196621:QUP196627 REL196621:REL196627 ROH196621:ROH196627 RYD196621:RYD196627 SHZ196621:SHZ196627 SRV196621:SRV196627 TBR196621:TBR196627 TLN196621:TLN196627 TVJ196621:TVJ196627 UFF196621:UFF196627 UPB196621:UPB196627 UYX196621:UYX196627 VIT196621:VIT196627 VSP196621:VSP196627 WCL196621:WCL196627 WMH196621:WMH196627 WWD196621:WWD196627 W262157:W262163 JR262157:JR262163 TN262157:TN262163 ADJ262157:ADJ262163 ANF262157:ANF262163 AXB262157:AXB262163 BGX262157:BGX262163 BQT262157:BQT262163 CAP262157:CAP262163 CKL262157:CKL262163 CUH262157:CUH262163 DED262157:DED262163 DNZ262157:DNZ262163 DXV262157:DXV262163 EHR262157:EHR262163 ERN262157:ERN262163 FBJ262157:FBJ262163 FLF262157:FLF262163 FVB262157:FVB262163 GEX262157:GEX262163 GOT262157:GOT262163 GYP262157:GYP262163 HIL262157:HIL262163 HSH262157:HSH262163 ICD262157:ICD262163 ILZ262157:ILZ262163 IVV262157:IVV262163 JFR262157:JFR262163 JPN262157:JPN262163 JZJ262157:JZJ262163 KJF262157:KJF262163 KTB262157:KTB262163 LCX262157:LCX262163 LMT262157:LMT262163 LWP262157:LWP262163 MGL262157:MGL262163 MQH262157:MQH262163 NAD262157:NAD262163 NJZ262157:NJZ262163 NTV262157:NTV262163 ODR262157:ODR262163 ONN262157:ONN262163 OXJ262157:OXJ262163 PHF262157:PHF262163 PRB262157:PRB262163 QAX262157:QAX262163 QKT262157:QKT262163 QUP262157:QUP262163 REL262157:REL262163 ROH262157:ROH262163 RYD262157:RYD262163 SHZ262157:SHZ262163 SRV262157:SRV262163 TBR262157:TBR262163 TLN262157:TLN262163 TVJ262157:TVJ262163 UFF262157:UFF262163 UPB262157:UPB262163 UYX262157:UYX262163 VIT262157:VIT262163 VSP262157:VSP262163 WCL262157:WCL262163 WMH262157:WMH262163 WWD262157:WWD262163 W327693:W327699 JR327693:JR327699 TN327693:TN327699 ADJ327693:ADJ327699 ANF327693:ANF327699 AXB327693:AXB327699 BGX327693:BGX327699 BQT327693:BQT327699 CAP327693:CAP327699 CKL327693:CKL327699 CUH327693:CUH327699 DED327693:DED327699 DNZ327693:DNZ327699 DXV327693:DXV327699 EHR327693:EHR327699 ERN327693:ERN327699 FBJ327693:FBJ327699 FLF327693:FLF327699 FVB327693:FVB327699 GEX327693:GEX327699 GOT327693:GOT327699 GYP327693:GYP327699 HIL327693:HIL327699 HSH327693:HSH327699 ICD327693:ICD327699 ILZ327693:ILZ327699 IVV327693:IVV327699 JFR327693:JFR327699 JPN327693:JPN327699 JZJ327693:JZJ327699 KJF327693:KJF327699 KTB327693:KTB327699 LCX327693:LCX327699 LMT327693:LMT327699 LWP327693:LWP327699 MGL327693:MGL327699 MQH327693:MQH327699 NAD327693:NAD327699 NJZ327693:NJZ327699 NTV327693:NTV327699 ODR327693:ODR327699 ONN327693:ONN327699 OXJ327693:OXJ327699 PHF327693:PHF327699 PRB327693:PRB327699 QAX327693:QAX327699 QKT327693:QKT327699 QUP327693:QUP327699 REL327693:REL327699 ROH327693:ROH327699 RYD327693:RYD327699 SHZ327693:SHZ327699 SRV327693:SRV327699 TBR327693:TBR327699 TLN327693:TLN327699 TVJ327693:TVJ327699 UFF327693:UFF327699 UPB327693:UPB327699 UYX327693:UYX327699 VIT327693:VIT327699 VSP327693:VSP327699 WCL327693:WCL327699 WMH327693:WMH327699 WWD327693:WWD327699 W393229:W393235 JR393229:JR393235 TN393229:TN393235 ADJ393229:ADJ393235 ANF393229:ANF393235 AXB393229:AXB393235 BGX393229:BGX393235 BQT393229:BQT393235 CAP393229:CAP393235 CKL393229:CKL393235 CUH393229:CUH393235 DED393229:DED393235 DNZ393229:DNZ393235 DXV393229:DXV393235 EHR393229:EHR393235 ERN393229:ERN393235 FBJ393229:FBJ393235 FLF393229:FLF393235 FVB393229:FVB393235 GEX393229:GEX393235 GOT393229:GOT393235 GYP393229:GYP393235 HIL393229:HIL393235 HSH393229:HSH393235 ICD393229:ICD393235 ILZ393229:ILZ393235 IVV393229:IVV393235 JFR393229:JFR393235 JPN393229:JPN393235 JZJ393229:JZJ393235 KJF393229:KJF393235 KTB393229:KTB393235 LCX393229:LCX393235 LMT393229:LMT393235 LWP393229:LWP393235 MGL393229:MGL393235 MQH393229:MQH393235 NAD393229:NAD393235 NJZ393229:NJZ393235 NTV393229:NTV393235 ODR393229:ODR393235 ONN393229:ONN393235 OXJ393229:OXJ393235 PHF393229:PHF393235 PRB393229:PRB393235 QAX393229:QAX393235 QKT393229:QKT393235 QUP393229:QUP393235 REL393229:REL393235 ROH393229:ROH393235 RYD393229:RYD393235 SHZ393229:SHZ393235 SRV393229:SRV393235 TBR393229:TBR393235 TLN393229:TLN393235 TVJ393229:TVJ393235 UFF393229:UFF393235 UPB393229:UPB393235 UYX393229:UYX393235 VIT393229:VIT393235 VSP393229:VSP393235 WCL393229:WCL393235 WMH393229:WMH393235 WWD393229:WWD393235 W458765:W458771 JR458765:JR458771 TN458765:TN458771 ADJ458765:ADJ458771 ANF458765:ANF458771 AXB458765:AXB458771 BGX458765:BGX458771 BQT458765:BQT458771 CAP458765:CAP458771 CKL458765:CKL458771 CUH458765:CUH458771 DED458765:DED458771 DNZ458765:DNZ458771 DXV458765:DXV458771 EHR458765:EHR458771 ERN458765:ERN458771 FBJ458765:FBJ458771 FLF458765:FLF458771 FVB458765:FVB458771 GEX458765:GEX458771 GOT458765:GOT458771 GYP458765:GYP458771 HIL458765:HIL458771 HSH458765:HSH458771 ICD458765:ICD458771 ILZ458765:ILZ458771 IVV458765:IVV458771 JFR458765:JFR458771 JPN458765:JPN458771 JZJ458765:JZJ458771 KJF458765:KJF458771 KTB458765:KTB458771 LCX458765:LCX458771 LMT458765:LMT458771 LWP458765:LWP458771 MGL458765:MGL458771 MQH458765:MQH458771 NAD458765:NAD458771 NJZ458765:NJZ458771 NTV458765:NTV458771 ODR458765:ODR458771 ONN458765:ONN458771 OXJ458765:OXJ458771 PHF458765:PHF458771 PRB458765:PRB458771 QAX458765:QAX458771 QKT458765:QKT458771 QUP458765:QUP458771 REL458765:REL458771 ROH458765:ROH458771 RYD458765:RYD458771 SHZ458765:SHZ458771 SRV458765:SRV458771 TBR458765:TBR458771 TLN458765:TLN458771 TVJ458765:TVJ458771 UFF458765:UFF458771 UPB458765:UPB458771 UYX458765:UYX458771 VIT458765:VIT458771 VSP458765:VSP458771 WCL458765:WCL458771 WMH458765:WMH458771 WWD458765:WWD458771 W524301:W524307 JR524301:JR524307 TN524301:TN524307 ADJ524301:ADJ524307 ANF524301:ANF524307 AXB524301:AXB524307 BGX524301:BGX524307 BQT524301:BQT524307 CAP524301:CAP524307 CKL524301:CKL524307 CUH524301:CUH524307 DED524301:DED524307 DNZ524301:DNZ524307 DXV524301:DXV524307 EHR524301:EHR524307 ERN524301:ERN524307 FBJ524301:FBJ524307 FLF524301:FLF524307 FVB524301:FVB524307 GEX524301:GEX524307 GOT524301:GOT524307 GYP524301:GYP524307 HIL524301:HIL524307 HSH524301:HSH524307 ICD524301:ICD524307 ILZ524301:ILZ524307 IVV524301:IVV524307 JFR524301:JFR524307 JPN524301:JPN524307 JZJ524301:JZJ524307 KJF524301:KJF524307 KTB524301:KTB524307 LCX524301:LCX524307 LMT524301:LMT524307 LWP524301:LWP524307 MGL524301:MGL524307 MQH524301:MQH524307 NAD524301:NAD524307 NJZ524301:NJZ524307 NTV524301:NTV524307 ODR524301:ODR524307 ONN524301:ONN524307 OXJ524301:OXJ524307 PHF524301:PHF524307 PRB524301:PRB524307 QAX524301:QAX524307 QKT524301:QKT524307 QUP524301:QUP524307 REL524301:REL524307 ROH524301:ROH524307 RYD524301:RYD524307 SHZ524301:SHZ524307 SRV524301:SRV524307 TBR524301:TBR524307 TLN524301:TLN524307 TVJ524301:TVJ524307 UFF524301:UFF524307 UPB524301:UPB524307 UYX524301:UYX524307 VIT524301:VIT524307 VSP524301:VSP524307 WCL524301:WCL524307 WMH524301:WMH524307 WWD524301:WWD524307 W589837:W589843 JR589837:JR589843 TN589837:TN589843 ADJ589837:ADJ589843 ANF589837:ANF589843 AXB589837:AXB589843 BGX589837:BGX589843 BQT589837:BQT589843 CAP589837:CAP589843 CKL589837:CKL589843 CUH589837:CUH589843 DED589837:DED589843 DNZ589837:DNZ589843 DXV589837:DXV589843 EHR589837:EHR589843 ERN589837:ERN589843 FBJ589837:FBJ589843 FLF589837:FLF589843 FVB589837:FVB589843 GEX589837:GEX589843 GOT589837:GOT589843 GYP589837:GYP589843 HIL589837:HIL589843 HSH589837:HSH589843 ICD589837:ICD589843 ILZ589837:ILZ589843 IVV589837:IVV589843 JFR589837:JFR589843 JPN589837:JPN589843 JZJ589837:JZJ589843 KJF589837:KJF589843 KTB589837:KTB589843 LCX589837:LCX589843 LMT589837:LMT589843 LWP589837:LWP589843 MGL589837:MGL589843 MQH589837:MQH589843 NAD589837:NAD589843 NJZ589837:NJZ589843 NTV589837:NTV589843 ODR589837:ODR589843 ONN589837:ONN589843 OXJ589837:OXJ589843 PHF589837:PHF589843 PRB589837:PRB589843 QAX589837:QAX589843 QKT589837:QKT589843 QUP589837:QUP589843 REL589837:REL589843 ROH589837:ROH589843 RYD589837:RYD589843 SHZ589837:SHZ589843 SRV589837:SRV589843 TBR589837:TBR589843 TLN589837:TLN589843 TVJ589837:TVJ589843 UFF589837:UFF589843 UPB589837:UPB589843 UYX589837:UYX589843 VIT589837:VIT589843 VSP589837:VSP589843 WCL589837:WCL589843 WMH589837:WMH589843 WWD589837:WWD589843 W655373:W655379 JR655373:JR655379 TN655373:TN655379 ADJ655373:ADJ655379 ANF655373:ANF655379 AXB655373:AXB655379 BGX655373:BGX655379 BQT655373:BQT655379 CAP655373:CAP655379 CKL655373:CKL655379 CUH655373:CUH655379 DED655373:DED655379 DNZ655373:DNZ655379 DXV655373:DXV655379 EHR655373:EHR655379 ERN655373:ERN655379 FBJ655373:FBJ655379 FLF655373:FLF655379 FVB655373:FVB655379 GEX655373:GEX655379 GOT655373:GOT655379 GYP655373:GYP655379 HIL655373:HIL655379 HSH655373:HSH655379 ICD655373:ICD655379 ILZ655373:ILZ655379 IVV655373:IVV655379 JFR655373:JFR655379 JPN655373:JPN655379 JZJ655373:JZJ655379 KJF655373:KJF655379 KTB655373:KTB655379 LCX655373:LCX655379 LMT655373:LMT655379 LWP655373:LWP655379 MGL655373:MGL655379 MQH655373:MQH655379 NAD655373:NAD655379 NJZ655373:NJZ655379 NTV655373:NTV655379 ODR655373:ODR655379 ONN655373:ONN655379 OXJ655373:OXJ655379 PHF655373:PHF655379 PRB655373:PRB655379 QAX655373:QAX655379 QKT655373:QKT655379 QUP655373:QUP655379 REL655373:REL655379 ROH655373:ROH655379 RYD655373:RYD655379 SHZ655373:SHZ655379 SRV655373:SRV655379 TBR655373:TBR655379 TLN655373:TLN655379 TVJ655373:TVJ655379 UFF655373:UFF655379 UPB655373:UPB655379 UYX655373:UYX655379 VIT655373:VIT655379 VSP655373:VSP655379 WCL655373:WCL655379 WMH655373:WMH655379 WWD655373:WWD655379 W720909:W720915 JR720909:JR720915 TN720909:TN720915 ADJ720909:ADJ720915 ANF720909:ANF720915 AXB720909:AXB720915 BGX720909:BGX720915 BQT720909:BQT720915 CAP720909:CAP720915 CKL720909:CKL720915 CUH720909:CUH720915 DED720909:DED720915 DNZ720909:DNZ720915 DXV720909:DXV720915 EHR720909:EHR720915 ERN720909:ERN720915 FBJ720909:FBJ720915 FLF720909:FLF720915 FVB720909:FVB720915 GEX720909:GEX720915 GOT720909:GOT720915 GYP720909:GYP720915 HIL720909:HIL720915 HSH720909:HSH720915 ICD720909:ICD720915 ILZ720909:ILZ720915 IVV720909:IVV720915 JFR720909:JFR720915 JPN720909:JPN720915 JZJ720909:JZJ720915 KJF720909:KJF720915 KTB720909:KTB720915 LCX720909:LCX720915 LMT720909:LMT720915 LWP720909:LWP720915 MGL720909:MGL720915 MQH720909:MQH720915 NAD720909:NAD720915 NJZ720909:NJZ720915 NTV720909:NTV720915 ODR720909:ODR720915 ONN720909:ONN720915 OXJ720909:OXJ720915 PHF720909:PHF720915 PRB720909:PRB720915 QAX720909:QAX720915 QKT720909:QKT720915 QUP720909:QUP720915 REL720909:REL720915 ROH720909:ROH720915 RYD720909:RYD720915 SHZ720909:SHZ720915 SRV720909:SRV720915 TBR720909:TBR720915 TLN720909:TLN720915 TVJ720909:TVJ720915 UFF720909:UFF720915 UPB720909:UPB720915 UYX720909:UYX720915 VIT720909:VIT720915 VSP720909:VSP720915 WCL720909:WCL720915 WMH720909:WMH720915 WWD720909:WWD720915 W786445:W786451 JR786445:JR786451 TN786445:TN786451 ADJ786445:ADJ786451 ANF786445:ANF786451 AXB786445:AXB786451 BGX786445:BGX786451 BQT786445:BQT786451 CAP786445:CAP786451 CKL786445:CKL786451 CUH786445:CUH786451 DED786445:DED786451 DNZ786445:DNZ786451 DXV786445:DXV786451 EHR786445:EHR786451 ERN786445:ERN786451 FBJ786445:FBJ786451 FLF786445:FLF786451 FVB786445:FVB786451 GEX786445:GEX786451 GOT786445:GOT786451 GYP786445:GYP786451 HIL786445:HIL786451 HSH786445:HSH786451 ICD786445:ICD786451 ILZ786445:ILZ786451 IVV786445:IVV786451 JFR786445:JFR786451 JPN786445:JPN786451 JZJ786445:JZJ786451 KJF786445:KJF786451 KTB786445:KTB786451 LCX786445:LCX786451 LMT786445:LMT786451 LWP786445:LWP786451 MGL786445:MGL786451 MQH786445:MQH786451 NAD786445:NAD786451 NJZ786445:NJZ786451 NTV786445:NTV786451 ODR786445:ODR786451 ONN786445:ONN786451 OXJ786445:OXJ786451 PHF786445:PHF786451 PRB786445:PRB786451 QAX786445:QAX786451 QKT786445:QKT786451 QUP786445:QUP786451 REL786445:REL786451 ROH786445:ROH786451 RYD786445:RYD786451 SHZ786445:SHZ786451 SRV786445:SRV786451 TBR786445:TBR786451 TLN786445:TLN786451 TVJ786445:TVJ786451 UFF786445:UFF786451 UPB786445:UPB786451 UYX786445:UYX786451 VIT786445:VIT786451 VSP786445:VSP786451 WCL786445:WCL786451 WMH786445:WMH786451 WWD786445:WWD786451 W851981:W851987 JR851981:JR851987 TN851981:TN851987 ADJ851981:ADJ851987 ANF851981:ANF851987 AXB851981:AXB851987 BGX851981:BGX851987 BQT851981:BQT851987 CAP851981:CAP851987 CKL851981:CKL851987 CUH851981:CUH851987 DED851981:DED851987 DNZ851981:DNZ851987 DXV851981:DXV851987 EHR851981:EHR851987 ERN851981:ERN851987 FBJ851981:FBJ851987 FLF851981:FLF851987 FVB851981:FVB851987 GEX851981:GEX851987 GOT851981:GOT851987 GYP851981:GYP851987 HIL851981:HIL851987 HSH851981:HSH851987 ICD851981:ICD851987 ILZ851981:ILZ851987 IVV851981:IVV851987 JFR851981:JFR851987 JPN851981:JPN851987 JZJ851981:JZJ851987 KJF851981:KJF851987 KTB851981:KTB851987 LCX851981:LCX851987 LMT851981:LMT851987 LWP851981:LWP851987 MGL851981:MGL851987 MQH851981:MQH851987 NAD851981:NAD851987 NJZ851981:NJZ851987 NTV851981:NTV851987 ODR851981:ODR851987 ONN851981:ONN851987 OXJ851981:OXJ851987 PHF851981:PHF851987 PRB851981:PRB851987 QAX851981:QAX851987 QKT851981:QKT851987 QUP851981:QUP851987 REL851981:REL851987 ROH851981:ROH851987 RYD851981:RYD851987 SHZ851981:SHZ851987 SRV851981:SRV851987 TBR851981:TBR851987 TLN851981:TLN851987 TVJ851981:TVJ851987 UFF851981:UFF851987 UPB851981:UPB851987 UYX851981:UYX851987 VIT851981:VIT851987 VSP851981:VSP851987 WCL851981:WCL851987 WMH851981:WMH851987 WWD851981:WWD851987 W917517:W917523 JR917517:JR917523 TN917517:TN917523 ADJ917517:ADJ917523 ANF917517:ANF917523 AXB917517:AXB917523 BGX917517:BGX917523 BQT917517:BQT917523 CAP917517:CAP917523 CKL917517:CKL917523 CUH917517:CUH917523 DED917517:DED917523 DNZ917517:DNZ917523 DXV917517:DXV917523 EHR917517:EHR917523 ERN917517:ERN917523 FBJ917517:FBJ917523 FLF917517:FLF917523 FVB917517:FVB917523 GEX917517:GEX917523 GOT917517:GOT917523 GYP917517:GYP917523 HIL917517:HIL917523 HSH917517:HSH917523 ICD917517:ICD917523 ILZ917517:ILZ917523 IVV917517:IVV917523 JFR917517:JFR917523 JPN917517:JPN917523 JZJ917517:JZJ917523 KJF917517:KJF917523 KTB917517:KTB917523 LCX917517:LCX917523 LMT917517:LMT917523 LWP917517:LWP917523 MGL917517:MGL917523 MQH917517:MQH917523 NAD917517:NAD917523 NJZ917517:NJZ917523 NTV917517:NTV917523 ODR917517:ODR917523 ONN917517:ONN917523 OXJ917517:OXJ917523 PHF917517:PHF917523 PRB917517:PRB917523 QAX917517:QAX917523 QKT917517:QKT917523 QUP917517:QUP917523 REL917517:REL917523 ROH917517:ROH917523 RYD917517:RYD917523 SHZ917517:SHZ917523 SRV917517:SRV917523 TBR917517:TBR917523 TLN917517:TLN917523 TVJ917517:TVJ917523 UFF917517:UFF917523 UPB917517:UPB917523 UYX917517:UYX917523 VIT917517:VIT917523 VSP917517:VSP917523 WCL917517:WCL917523 WMH917517:WMH917523 WWD917517:WWD917523 W983053:W983059 JR983053:JR983059 TN983053:TN983059 ADJ983053:ADJ983059 ANF983053:ANF983059 AXB983053:AXB983059 BGX983053:BGX983059 BQT983053:BQT983059 CAP983053:CAP983059 CKL983053:CKL983059 CUH983053:CUH983059 DED983053:DED983059 DNZ983053:DNZ983059 DXV983053:DXV983059 EHR983053:EHR983059 ERN983053:ERN983059 FBJ983053:FBJ983059 FLF983053:FLF983059 FVB983053:FVB983059 GEX983053:GEX983059 GOT983053:GOT983059 GYP983053:GYP983059 HIL983053:HIL983059 HSH983053:HSH983059 ICD983053:ICD983059 ILZ983053:ILZ983059 IVV983053:IVV983059 JFR983053:JFR983059 JPN983053:JPN983059 JZJ983053:JZJ983059 KJF983053:KJF983059 KTB983053:KTB983059 LCX983053:LCX983059 LMT983053:LMT983059 LWP983053:LWP983059 MGL983053:MGL983059 MQH983053:MQH983059 NAD983053:NAD983059 NJZ983053:NJZ983059 NTV983053:NTV983059 ODR983053:ODR983059 ONN983053:ONN983059 OXJ983053:OXJ983059 PHF983053:PHF983059 PRB983053:PRB983059 QAX983053:QAX983059 QKT983053:QKT983059 QUP983053:QUP983059 REL983053:REL983059 ROH983053:ROH983059 RYD983053:RYD983059 SHZ983053:SHZ983059 SRV983053:SRV983059 TBR983053:TBR983059 TLN983053:TLN983059 TVJ983053:TVJ983059 UFF983053:UFF983059 UPB983053:UPB983059 UYX983053:UYX983059 VIT983053:VIT983059 VSP983053:VSP983059 WCL983053:WCL983059 WMH983053:WMH983059 WWD983053:WWD983059 WWH983049:WWK983083 JM5:JP49 TI5:TL49 ADE5:ADH49 ANA5:AND49 AWW5:AWZ49 BGS5:BGV49 BQO5:BQR49 CAK5:CAN49 CKG5:CKJ49 CUC5:CUF49 DDY5:DEB49 DNU5:DNX49 DXQ5:DXT49 EHM5:EHP49 ERI5:ERL49 FBE5:FBH49 FLA5:FLD49 FUW5:FUZ49 GES5:GEV49 GOO5:GOR49 GYK5:GYN49 HIG5:HIJ49 HSC5:HSF49 IBY5:ICB49 ILU5:ILX49 IVQ5:IVT49 JFM5:JFP49 JPI5:JPL49 JZE5:JZH49 KJA5:KJD49 KSW5:KSZ49 LCS5:LCV49 LMO5:LMR49 LWK5:LWN49 MGG5:MGJ49 MQC5:MQF49 MZY5:NAB49 NJU5:NJX49 NTQ5:NTT49 ODM5:ODP49 ONI5:ONL49 OXE5:OXH49 PHA5:PHD49 PQW5:PQZ49 QAS5:QAV49 QKO5:QKR49 QUK5:QUN49 REG5:REJ49 ROC5:ROF49 RXY5:RYB49 SHU5:SHX49 SRQ5:SRT49 TBM5:TBP49 TLI5:TLL49 TVE5:TVH49 UFA5:UFD49 UOW5:UOZ49 UYS5:UYV49 VIO5:VIR49 VSK5:VSN49 WCG5:WCJ49 WMC5:WMF49 WVY5:WWB49 AA65545:AC65579 JV65545:JY65579 TR65545:TU65579 ADN65545:ADQ65579 ANJ65545:ANM65579 AXF65545:AXI65579 BHB65545:BHE65579 BQX65545:BRA65579 CAT65545:CAW65579 CKP65545:CKS65579 CUL65545:CUO65579 DEH65545:DEK65579 DOD65545:DOG65579 DXZ65545:DYC65579 EHV65545:EHY65579 ERR65545:ERU65579 FBN65545:FBQ65579 FLJ65545:FLM65579 FVF65545:FVI65579 GFB65545:GFE65579 GOX65545:GPA65579 GYT65545:GYW65579 HIP65545:HIS65579 HSL65545:HSO65579 ICH65545:ICK65579 IMD65545:IMG65579 IVZ65545:IWC65579 JFV65545:JFY65579 JPR65545:JPU65579 JZN65545:JZQ65579 KJJ65545:KJM65579 KTF65545:KTI65579 LDB65545:LDE65579 LMX65545:LNA65579 LWT65545:LWW65579 MGP65545:MGS65579 MQL65545:MQO65579 NAH65545:NAK65579 NKD65545:NKG65579 NTZ65545:NUC65579 ODV65545:ODY65579 ONR65545:ONU65579 OXN65545:OXQ65579 PHJ65545:PHM65579 PRF65545:PRI65579 QBB65545:QBE65579 QKX65545:QLA65579 QUT65545:QUW65579 REP65545:RES65579 ROL65545:ROO65579 RYH65545:RYK65579 SID65545:SIG65579 SRZ65545:SSC65579 TBV65545:TBY65579 TLR65545:TLU65579 TVN65545:TVQ65579 UFJ65545:UFM65579 UPF65545:UPI65579 UZB65545:UZE65579 VIX65545:VJA65579 VST65545:VSW65579 WCP65545:WCS65579 WML65545:WMO65579 WWH65545:WWK65579 AA131081:AC131115 JV131081:JY131115 TR131081:TU131115 ADN131081:ADQ131115 ANJ131081:ANM131115 AXF131081:AXI131115 BHB131081:BHE131115 BQX131081:BRA131115 CAT131081:CAW131115 CKP131081:CKS131115 CUL131081:CUO131115 DEH131081:DEK131115 DOD131081:DOG131115 DXZ131081:DYC131115 EHV131081:EHY131115 ERR131081:ERU131115 FBN131081:FBQ131115 FLJ131081:FLM131115 FVF131081:FVI131115 GFB131081:GFE131115 GOX131081:GPA131115 GYT131081:GYW131115 HIP131081:HIS131115 HSL131081:HSO131115 ICH131081:ICK131115 IMD131081:IMG131115 IVZ131081:IWC131115 JFV131081:JFY131115 JPR131081:JPU131115 JZN131081:JZQ131115 KJJ131081:KJM131115 KTF131081:KTI131115 LDB131081:LDE131115 LMX131081:LNA131115 LWT131081:LWW131115 MGP131081:MGS131115 MQL131081:MQO131115 NAH131081:NAK131115 NKD131081:NKG131115 NTZ131081:NUC131115 ODV131081:ODY131115 ONR131081:ONU131115 OXN131081:OXQ131115 PHJ131081:PHM131115 PRF131081:PRI131115 QBB131081:QBE131115 QKX131081:QLA131115 QUT131081:QUW131115 REP131081:RES131115 ROL131081:ROO131115 RYH131081:RYK131115 SID131081:SIG131115 SRZ131081:SSC131115 TBV131081:TBY131115 TLR131081:TLU131115 TVN131081:TVQ131115 UFJ131081:UFM131115 UPF131081:UPI131115 UZB131081:UZE131115 VIX131081:VJA131115 VST131081:VSW131115 WCP131081:WCS131115 WML131081:WMO131115 WWH131081:WWK131115 AA196617:AC196651 JV196617:JY196651 TR196617:TU196651 ADN196617:ADQ196651 ANJ196617:ANM196651 AXF196617:AXI196651 BHB196617:BHE196651 BQX196617:BRA196651 CAT196617:CAW196651 CKP196617:CKS196651 CUL196617:CUO196651 DEH196617:DEK196651 DOD196617:DOG196651 DXZ196617:DYC196651 EHV196617:EHY196651 ERR196617:ERU196651 FBN196617:FBQ196651 FLJ196617:FLM196651 FVF196617:FVI196651 GFB196617:GFE196651 GOX196617:GPA196651 GYT196617:GYW196651 HIP196617:HIS196651 HSL196617:HSO196651 ICH196617:ICK196651 IMD196617:IMG196651 IVZ196617:IWC196651 JFV196617:JFY196651 JPR196617:JPU196651 JZN196617:JZQ196651 KJJ196617:KJM196651 KTF196617:KTI196651 LDB196617:LDE196651 LMX196617:LNA196651 LWT196617:LWW196651 MGP196617:MGS196651 MQL196617:MQO196651 NAH196617:NAK196651 NKD196617:NKG196651 NTZ196617:NUC196651 ODV196617:ODY196651 ONR196617:ONU196651 OXN196617:OXQ196651 PHJ196617:PHM196651 PRF196617:PRI196651 QBB196617:QBE196651 QKX196617:QLA196651 QUT196617:QUW196651 REP196617:RES196651 ROL196617:ROO196651 RYH196617:RYK196651 SID196617:SIG196651 SRZ196617:SSC196651 TBV196617:TBY196651 TLR196617:TLU196651 TVN196617:TVQ196651 UFJ196617:UFM196651 UPF196617:UPI196651 UZB196617:UZE196651 VIX196617:VJA196651 VST196617:VSW196651 WCP196617:WCS196651 WML196617:WMO196651 WWH196617:WWK196651 AA262153:AC262187 JV262153:JY262187 TR262153:TU262187 ADN262153:ADQ262187 ANJ262153:ANM262187 AXF262153:AXI262187 BHB262153:BHE262187 BQX262153:BRA262187 CAT262153:CAW262187 CKP262153:CKS262187 CUL262153:CUO262187 DEH262153:DEK262187 DOD262153:DOG262187 DXZ262153:DYC262187 EHV262153:EHY262187 ERR262153:ERU262187 FBN262153:FBQ262187 FLJ262153:FLM262187 FVF262153:FVI262187 GFB262153:GFE262187 GOX262153:GPA262187 GYT262153:GYW262187 HIP262153:HIS262187 HSL262153:HSO262187 ICH262153:ICK262187 IMD262153:IMG262187 IVZ262153:IWC262187 JFV262153:JFY262187 JPR262153:JPU262187 JZN262153:JZQ262187 KJJ262153:KJM262187 KTF262153:KTI262187 LDB262153:LDE262187 LMX262153:LNA262187 LWT262153:LWW262187 MGP262153:MGS262187 MQL262153:MQO262187 NAH262153:NAK262187 NKD262153:NKG262187 NTZ262153:NUC262187 ODV262153:ODY262187 ONR262153:ONU262187 OXN262153:OXQ262187 PHJ262153:PHM262187 PRF262153:PRI262187 QBB262153:QBE262187 QKX262153:QLA262187 QUT262153:QUW262187 REP262153:RES262187 ROL262153:ROO262187 RYH262153:RYK262187 SID262153:SIG262187 SRZ262153:SSC262187 TBV262153:TBY262187 TLR262153:TLU262187 TVN262153:TVQ262187 UFJ262153:UFM262187 UPF262153:UPI262187 UZB262153:UZE262187 VIX262153:VJA262187 VST262153:VSW262187 WCP262153:WCS262187 WML262153:WMO262187 WWH262153:WWK262187 AA327689:AC327723 JV327689:JY327723 TR327689:TU327723 ADN327689:ADQ327723 ANJ327689:ANM327723 AXF327689:AXI327723 BHB327689:BHE327723 BQX327689:BRA327723 CAT327689:CAW327723 CKP327689:CKS327723 CUL327689:CUO327723 DEH327689:DEK327723 DOD327689:DOG327723 DXZ327689:DYC327723 EHV327689:EHY327723 ERR327689:ERU327723 FBN327689:FBQ327723 FLJ327689:FLM327723 FVF327689:FVI327723 GFB327689:GFE327723 GOX327689:GPA327723 GYT327689:GYW327723 HIP327689:HIS327723 HSL327689:HSO327723 ICH327689:ICK327723 IMD327689:IMG327723 IVZ327689:IWC327723 JFV327689:JFY327723 JPR327689:JPU327723 JZN327689:JZQ327723 KJJ327689:KJM327723 KTF327689:KTI327723 LDB327689:LDE327723 LMX327689:LNA327723 LWT327689:LWW327723 MGP327689:MGS327723 MQL327689:MQO327723 NAH327689:NAK327723 NKD327689:NKG327723 NTZ327689:NUC327723 ODV327689:ODY327723 ONR327689:ONU327723 OXN327689:OXQ327723 PHJ327689:PHM327723 PRF327689:PRI327723 QBB327689:QBE327723 QKX327689:QLA327723 QUT327689:QUW327723 REP327689:RES327723 ROL327689:ROO327723 RYH327689:RYK327723 SID327689:SIG327723 SRZ327689:SSC327723 TBV327689:TBY327723 TLR327689:TLU327723 TVN327689:TVQ327723 UFJ327689:UFM327723 UPF327689:UPI327723 UZB327689:UZE327723 VIX327689:VJA327723 VST327689:VSW327723 WCP327689:WCS327723 WML327689:WMO327723 WWH327689:WWK327723 AA393225:AC393259 JV393225:JY393259 TR393225:TU393259 ADN393225:ADQ393259 ANJ393225:ANM393259 AXF393225:AXI393259 BHB393225:BHE393259 BQX393225:BRA393259 CAT393225:CAW393259 CKP393225:CKS393259 CUL393225:CUO393259 DEH393225:DEK393259 DOD393225:DOG393259 DXZ393225:DYC393259 EHV393225:EHY393259 ERR393225:ERU393259 FBN393225:FBQ393259 FLJ393225:FLM393259 FVF393225:FVI393259 GFB393225:GFE393259 GOX393225:GPA393259 GYT393225:GYW393259 HIP393225:HIS393259 HSL393225:HSO393259 ICH393225:ICK393259 IMD393225:IMG393259 IVZ393225:IWC393259 JFV393225:JFY393259 JPR393225:JPU393259 JZN393225:JZQ393259 KJJ393225:KJM393259 KTF393225:KTI393259 LDB393225:LDE393259 LMX393225:LNA393259 LWT393225:LWW393259 MGP393225:MGS393259 MQL393225:MQO393259 NAH393225:NAK393259 NKD393225:NKG393259 NTZ393225:NUC393259 ODV393225:ODY393259 ONR393225:ONU393259 OXN393225:OXQ393259 PHJ393225:PHM393259 PRF393225:PRI393259 QBB393225:QBE393259 QKX393225:QLA393259 QUT393225:QUW393259 REP393225:RES393259 ROL393225:ROO393259 RYH393225:RYK393259 SID393225:SIG393259 SRZ393225:SSC393259 TBV393225:TBY393259 TLR393225:TLU393259 TVN393225:TVQ393259 UFJ393225:UFM393259 UPF393225:UPI393259 UZB393225:UZE393259 VIX393225:VJA393259 VST393225:VSW393259 WCP393225:WCS393259 WML393225:WMO393259 WWH393225:WWK393259 AA458761:AC458795 JV458761:JY458795 TR458761:TU458795 ADN458761:ADQ458795 ANJ458761:ANM458795 AXF458761:AXI458795 BHB458761:BHE458795 BQX458761:BRA458795 CAT458761:CAW458795 CKP458761:CKS458795 CUL458761:CUO458795 DEH458761:DEK458795 DOD458761:DOG458795 DXZ458761:DYC458795 EHV458761:EHY458795 ERR458761:ERU458795 FBN458761:FBQ458795 FLJ458761:FLM458795 FVF458761:FVI458795 GFB458761:GFE458795 GOX458761:GPA458795 GYT458761:GYW458795 HIP458761:HIS458795 HSL458761:HSO458795 ICH458761:ICK458795 IMD458761:IMG458795 IVZ458761:IWC458795 JFV458761:JFY458795 JPR458761:JPU458795 JZN458761:JZQ458795 KJJ458761:KJM458795 KTF458761:KTI458795 LDB458761:LDE458795 LMX458761:LNA458795 LWT458761:LWW458795 MGP458761:MGS458795 MQL458761:MQO458795 NAH458761:NAK458795 NKD458761:NKG458795 NTZ458761:NUC458795 ODV458761:ODY458795 ONR458761:ONU458795 OXN458761:OXQ458795 PHJ458761:PHM458795 PRF458761:PRI458795 QBB458761:QBE458795 QKX458761:QLA458795 QUT458761:QUW458795 REP458761:RES458795 ROL458761:ROO458795 RYH458761:RYK458795 SID458761:SIG458795 SRZ458761:SSC458795 TBV458761:TBY458795 TLR458761:TLU458795 TVN458761:TVQ458795 UFJ458761:UFM458795 UPF458761:UPI458795 UZB458761:UZE458795 VIX458761:VJA458795 VST458761:VSW458795 WCP458761:WCS458795 WML458761:WMO458795 WWH458761:WWK458795 AA524297:AC524331 JV524297:JY524331 TR524297:TU524331 ADN524297:ADQ524331 ANJ524297:ANM524331 AXF524297:AXI524331 BHB524297:BHE524331 BQX524297:BRA524331 CAT524297:CAW524331 CKP524297:CKS524331 CUL524297:CUO524331 DEH524297:DEK524331 DOD524297:DOG524331 DXZ524297:DYC524331 EHV524297:EHY524331 ERR524297:ERU524331 FBN524297:FBQ524331 FLJ524297:FLM524331 FVF524297:FVI524331 GFB524297:GFE524331 GOX524297:GPA524331 GYT524297:GYW524331 HIP524297:HIS524331 HSL524297:HSO524331 ICH524297:ICK524331 IMD524297:IMG524331 IVZ524297:IWC524331 JFV524297:JFY524331 JPR524297:JPU524331 JZN524297:JZQ524331 KJJ524297:KJM524331 KTF524297:KTI524331 LDB524297:LDE524331 LMX524297:LNA524331 LWT524297:LWW524331 MGP524297:MGS524331 MQL524297:MQO524331 NAH524297:NAK524331 NKD524297:NKG524331 NTZ524297:NUC524331 ODV524297:ODY524331 ONR524297:ONU524331 OXN524297:OXQ524331 PHJ524297:PHM524331 PRF524297:PRI524331 QBB524297:QBE524331 QKX524297:QLA524331 QUT524297:QUW524331 REP524297:RES524331 ROL524297:ROO524331 RYH524297:RYK524331 SID524297:SIG524331 SRZ524297:SSC524331 TBV524297:TBY524331 TLR524297:TLU524331 TVN524297:TVQ524331 UFJ524297:UFM524331 UPF524297:UPI524331 UZB524297:UZE524331 VIX524297:VJA524331 VST524297:VSW524331 WCP524297:WCS524331 WML524297:WMO524331 WWH524297:WWK524331 AA589833:AC589867 JV589833:JY589867 TR589833:TU589867 ADN589833:ADQ589867 ANJ589833:ANM589867 AXF589833:AXI589867 BHB589833:BHE589867 BQX589833:BRA589867 CAT589833:CAW589867 CKP589833:CKS589867 CUL589833:CUO589867 DEH589833:DEK589867 DOD589833:DOG589867 DXZ589833:DYC589867 EHV589833:EHY589867 ERR589833:ERU589867 FBN589833:FBQ589867 FLJ589833:FLM589867 FVF589833:FVI589867 GFB589833:GFE589867 GOX589833:GPA589867 GYT589833:GYW589867 HIP589833:HIS589867 HSL589833:HSO589867 ICH589833:ICK589867 IMD589833:IMG589867 IVZ589833:IWC589867 JFV589833:JFY589867 JPR589833:JPU589867 JZN589833:JZQ589867 KJJ589833:KJM589867 KTF589833:KTI589867 LDB589833:LDE589867 LMX589833:LNA589867 LWT589833:LWW589867 MGP589833:MGS589867 MQL589833:MQO589867 NAH589833:NAK589867 NKD589833:NKG589867 NTZ589833:NUC589867 ODV589833:ODY589867 ONR589833:ONU589867 OXN589833:OXQ589867 PHJ589833:PHM589867 PRF589833:PRI589867 QBB589833:QBE589867 QKX589833:QLA589867 QUT589833:QUW589867 REP589833:RES589867 ROL589833:ROO589867 RYH589833:RYK589867 SID589833:SIG589867 SRZ589833:SSC589867 TBV589833:TBY589867 TLR589833:TLU589867 TVN589833:TVQ589867 UFJ589833:UFM589867 UPF589833:UPI589867 UZB589833:UZE589867 VIX589833:VJA589867 VST589833:VSW589867 WCP589833:WCS589867 WML589833:WMO589867 WWH589833:WWK589867 AA655369:AC655403 JV655369:JY655403 TR655369:TU655403 ADN655369:ADQ655403 ANJ655369:ANM655403 AXF655369:AXI655403 BHB655369:BHE655403 BQX655369:BRA655403 CAT655369:CAW655403 CKP655369:CKS655403 CUL655369:CUO655403 DEH655369:DEK655403 DOD655369:DOG655403 DXZ655369:DYC655403 EHV655369:EHY655403 ERR655369:ERU655403 FBN655369:FBQ655403 FLJ655369:FLM655403 FVF655369:FVI655403 GFB655369:GFE655403 GOX655369:GPA655403 GYT655369:GYW655403 HIP655369:HIS655403 HSL655369:HSO655403 ICH655369:ICK655403 IMD655369:IMG655403 IVZ655369:IWC655403 JFV655369:JFY655403 JPR655369:JPU655403 JZN655369:JZQ655403 KJJ655369:KJM655403 KTF655369:KTI655403 LDB655369:LDE655403 LMX655369:LNA655403 LWT655369:LWW655403 MGP655369:MGS655403 MQL655369:MQO655403 NAH655369:NAK655403 NKD655369:NKG655403 NTZ655369:NUC655403 ODV655369:ODY655403 ONR655369:ONU655403 OXN655369:OXQ655403 PHJ655369:PHM655403 PRF655369:PRI655403 QBB655369:QBE655403 QKX655369:QLA655403 QUT655369:QUW655403 REP655369:RES655403 ROL655369:ROO655403 RYH655369:RYK655403 SID655369:SIG655403 SRZ655369:SSC655403 TBV655369:TBY655403 TLR655369:TLU655403 TVN655369:TVQ655403 UFJ655369:UFM655403 UPF655369:UPI655403 UZB655369:UZE655403 VIX655369:VJA655403 VST655369:VSW655403 WCP655369:WCS655403 WML655369:WMO655403 WWH655369:WWK655403 AA720905:AC720939 JV720905:JY720939 TR720905:TU720939 ADN720905:ADQ720939 ANJ720905:ANM720939 AXF720905:AXI720939 BHB720905:BHE720939 BQX720905:BRA720939 CAT720905:CAW720939 CKP720905:CKS720939 CUL720905:CUO720939 DEH720905:DEK720939 DOD720905:DOG720939 DXZ720905:DYC720939 EHV720905:EHY720939 ERR720905:ERU720939 FBN720905:FBQ720939 FLJ720905:FLM720939 FVF720905:FVI720939 GFB720905:GFE720939 GOX720905:GPA720939 GYT720905:GYW720939 HIP720905:HIS720939 HSL720905:HSO720939 ICH720905:ICK720939 IMD720905:IMG720939 IVZ720905:IWC720939 JFV720905:JFY720939 JPR720905:JPU720939 JZN720905:JZQ720939 KJJ720905:KJM720939 KTF720905:KTI720939 LDB720905:LDE720939 LMX720905:LNA720939 LWT720905:LWW720939 MGP720905:MGS720939 MQL720905:MQO720939 NAH720905:NAK720939 NKD720905:NKG720939 NTZ720905:NUC720939 ODV720905:ODY720939 ONR720905:ONU720939 OXN720905:OXQ720939 PHJ720905:PHM720939 PRF720905:PRI720939 QBB720905:QBE720939 QKX720905:QLA720939 QUT720905:QUW720939 REP720905:RES720939 ROL720905:ROO720939 RYH720905:RYK720939 SID720905:SIG720939 SRZ720905:SSC720939 TBV720905:TBY720939 TLR720905:TLU720939 TVN720905:TVQ720939 UFJ720905:UFM720939 UPF720905:UPI720939 UZB720905:UZE720939 VIX720905:VJA720939 VST720905:VSW720939 WCP720905:WCS720939 WML720905:WMO720939 WWH720905:WWK720939 AA786441:AC786475 JV786441:JY786475 TR786441:TU786475 ADN786441:ADQ786475 ANJ786441:ANM786475 AXF786441:AXI786475 BHB786441:BHE786475 BQX786441:BRA786475 CAT786441:CAW786475 CKP786441:CKS786475 CUL786441:CUO786475 DEH786441:DEK786475 DOD786441:DOG786475 DXZ786441:DYC786475 EHV786441:EHY786475 ERR786441:ERU786475 FBN786441:FBQ786475 FLJ786441:FLM786475 FVF786441:FVI786475 GFB786441:GFE786475 GOX786441:GPA786475 GYT786441:GYW786475 HIP786441:HIS786475 HSL786441:HSO786475 ICH786441:ICK786475 IMD786441:IMG786475 IVZ786441:IWC786475 JFV786441:JFY786475 JPR786441:JPU786475 JZN786441:JZQ786475 KJJ786441:KJM786475 KTF786441:KTI786475 LDB786441:LDE786475 LMX786441:LNA786475 LWT786441:LWW786475 MGP786441:MGS786475 MQL786441:MQO786475 NAH786441:NAK786475 NKD786441:NKG786475 NTZ786441:NUC786475 ODV786441:ODY786475 ONR786441:ONU786475 OXN786441:OXQ786475 PHJ786441:PHM786475 PRF786441:PRI786475 QBB786441:QBE786475 QKX786441:QLA786475 QUT786441:QUW786475 REP786441:RES786475 ROL786441:ROO786475 RYH786441:RYK786475 SID786441:SIG786475 SRZ786441:SSC786475 TBV786441:TBY786475 TLR786441:TLU786475 TVN786441:TVQ786475 UFJ786441:UFM786475 UPF786441:UPI786475 UZB786441:UZE786475 VIX786441:VJA786475 VST786441:VSW786475 WCP786441:WCS786475 WML786441:WMO786475 WWH786441:WWK786475 AA851977:AC852011 JV851977:JY852011 TR851977:TU852011 ADN851977:ADQ852011 ANJ851977:ANM852011 AXF851977:AXI852011 BHB851977:BHE852011 BQX851977:BRA852011 CAT851977:CAW852011 CKP851977:CKS852011 CUL851977:CUO852011 DEH851977:DEK852011 DOD851977:DOG852011 DXZ851977:DYC852011 EHV851977:EHY852011 ERR851977:ERU852011 FBN851977:FBQ852011 FLJ851977:FLM852011 FVF851977:FVI852011 GFB851977:GFE852011 GOX851977:GPA852011 GYT851977:GYW852011 HIP851977:HIS852011 HSL851977:HSO852011 ICH851977:ICK852011 IMD851977:IMG852011 IVZ851977:IWC852011 JFV851977:JFY852011 JPR851977:JPU852011 JZN851977:JZQ852011 KJJ851977:KJM852011 KTF851977:KTI852011 LDB851977:LDE852011 LMX851977:LNA852011 LWT851977:LWW852011 MGP851977:MGS852011 MQL851977:MQO852011 NAH851977:NAK852011 NKD851977:NKG852011 NTZ851977:NUC852011 ODV851977:ODY852011 ONR851977:ONU852011 OXN851977:OXQ852011 PHJ851977:PHM852011 PRF851977:PRI852011 QBB851977:QBE852011 QKX851977:QLA852011 QUT851977:QUW852011 REP851977:RES852011 ROL851977:ROO852011 RYH851977:RYK852011 SID851977:SIG852011 SRZ851977:SSC852011 TBV851977:TBY852011 TLR851977:TLU852011 TVN851977:TVQ852011 UFJ851977:UFM852011 UPF851977:UPI852011 UZB851977:UZE852011 VIX851977:VJA852011 VST851977:VSW852011 WCP851977:WCS852011 WML851977:WMO852011 WWH851977:WWK852011 AA917513:AC917547 JV917513:JY917547 TR917513:TU917547 ADN917513:ADQ917547 ANJ917513:ANM917547 AXF917513:AXI917547 BHB917513:BHE917547 BQX917513:BRA917547 CAT917513:CAW917547 CKP917513:CKS917547 CUL917513:CUO917547 DEH917513:DEK917547 DOD917513:DOG917547 DXZ917513:DYC917547 EHV917513:EHY917547 ERR917513:ERU917547 FBN917513:FBQ917547 FLJ917513:FLM917547 FVF917513:FVI917547 GFB917513:GFE917547 GOX917513:GPA917547 GYT917513:GYW917547 HIP917513:HIS917547 HSL917513:HSO917547 ICH917513:ICK917547 IMD917513:IMG917547 IVZ917513:IWC917547 JFV917513:JFY917547 JPR917513:JPU917547 JZN917513:JZQ917547 KJJ917513:KJM917547 KTF917513:KTI917547 LDB917513:LDE917547 LMX917513:LNA917547 LWT917513:LWW917547 MGP917513:MGS917547 MQL917513:MQO917547 NAH917513:NAK917547 NKD917513:NKG917547 NTZ917513:NUC917547 ODV917513:ODY917547 ONR917513:ONU917547 OXN917513:OXQ917547 PHJ917513:PHM917547 PRF917513:PRI917547 QBB917513:QBE917547 QKX917513:QLA917547 QUT917513:QUW917547 REP917513:RES917547 ROL917513:ROO917547 RYH917513:RYK917547 SID917513:SIG917547 SRZ917513:SSC917547 TBV917513:TBY917547 TLR917513:TLU917547 TVN917513:TVQ917547 UFJ917513:UFM917547 UPF917513:UPI917547 UZB917513:UZE917547 VIX917513:VJA917547 VST917513:VSW917547 WCP917513:WCS917547 WML917513:WMO917547 WWH917513:WWK917547 AA983049:AC983083 JV983049:JY983083 TR983049:TU983083 ADN983049:ADQ983083 ANJ983049:ANM983083 AXF983049:AXI983083 BHB983049:BHE983083 BQX983049:BRA983083 CAT983049:CAW983083 CKP983049:CKS983083 CUL983049:CUO983083 DEH983049:DEK983083 DOD983049:DOG983083 DXZ983049:DYC983083 EHV983049:EHY983083 ERR983049:ERU983083 FBN983049:FBQ983083 FLJ983049:FLM983083 FVF983049:FVI983083 GFB983049:GFE983083 GOX983049:GPA983083 GYT983049:GYW983083 HIP983049:HIS983083 HSL983049:HSO983083 ICH983049:ICK983083 IMD983049:IMG983083 IVZ983049:IWC983083 JFV983049:JFY983083 JPR983049:JPU983083 JZN983049:JZQ983083 KJJ983049:KJM983083 KTF983049:KTI983083 LDB983049:LDE983083 LMX983049:LNA983083 LWT983049:LWW983083 MGP983049:MGS983083 MQL983049:MQO983083 NAH983049:NAK983083 NKD983049:NKG983083 NTZ983049:NUC983083 ODV983049:ODY983083 ONR983049:ONU983083 OXN983049:OXQ983083 PHJ983049:PHM983083 PRF983049:PRI983083 QBB983049:QBE983083 QKX983049:QLA983083 QUT983049:QUW983083 REP983049:RES983083 ROL983049:ROO983083 RYH983049:RYK983083 SID983049:SIG983083 SRZ983049:SSC983083 TBV983049:TBY983083 TLR983049:TLU983083 TVN983049:TVQ983083 UFJ983049:UFM983083 UPF983049:UPI983083 UZB983049:UZE983083 VIX983049:VJA983083 VST983049:VSW983083 WCP983049:WCS983083 T9:T15">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3" manualBreakCount="3">
    <brk id="89" max="16383" man="1"/>
    <brk id="119" max="16383" man="1"/>
    <brk id="161" max="16383"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57"/>
  <sheetViews>
    <sheetView showGridLines="0" rightToLeft="1" topLeftCell="A13" zoomScale="85" zoomScaleNormal="85" workbookViewId="0">
      <selection activeCell="H27" sqref="H27"/>
    </sheetView>
  </sheetViews>
  <sheetFormatPr baseColWidth="10" defaultColWidth="12.7109375" defaultRowHeight="15" x14ac:dyDescent="0.25"/>
  <cols>
    <col min="1" max="1" width="12.7109375" style="120"/>
    <col min="2" max="2" width="21.28515625" style="120" customWidth="1"/>
    <col min="3" max="3" width="15" style="120" bestFit="1" customWidth="1"/>
    <col min="4" max="4" width="4.28515625" style="120" customWidth="1"/>
    <col min="5" max="5" width="10" style="120" customWidth="1"/>
    <col min="6" max="6" width="8.5703125" style="120" customWidth="1"/>
    <col min="7" max="7" width="8.5703125" style="120" bestFit="1" customWidth="1"/>
    <col min="8" max="9" width="7.140625" style="120" bestFit="1" customWidth="1"/>
    <col min="10" max="10" width="5.85546875" style="120" bestFit="1" customWidth="1"/>
    <col min="11" max="11" width="12.7109375" style="120" customWidth="1"/>
    <col min="12" max="12" width="10.85546875" style="120" bestFit="1" customWidth="1"/>
    <col min="13" max="257" width="12.7109375" style="120"/>
    <col min="258" max="258" width="21.28515625" style="120" customWidth="1"/>
    <col min="259" max="259" width="15" style="120" bestFit="1" customWidth="1"/>
    <col min="260" max="260" width="4.28515625" style="120" customWidth="1"/>
    <col min="261" max="261" width="10" style="120" customWidth="1"/>
    <col min="262" max="262" width="8.5703125" style="120" customWidth="1"/>
    <col min="263" max="263" width="8.5703125" style="120" bestFit="1" customWidth="1"/>
    <col min="264" max="265" width="7.140625" style="120" bestFit="1" customWidth="1"/>
    <col min="266" max="266" width="5.85546875" style="120" bestFit="1" customWidth="1"/>
    <col min="267" max="267" width="12.7109375" style="120" customWidth="1"/>
    <col min="268" max="268" width="10.85546875" style="120" bestFit="1" customWidth="1"/>
    <col min="269" max="513" width="12.7109375" style="120"/>
    <col min="514" max="514" width="21.28515625" style="120" customWidth="1"/>
    <col min="515" max="515" width="15" style="120" bestFit="1" customWidth="1"/>
    <col min="516" max="516" width="4.28515625" style="120" customWidth="1"/>
    <col min="517" max="517" width="10" style="120" customWidth="1"/>
    <col min="518" max="518" width="8.5703125" style="120" customWidth="1"/>
    <col min="519" max="519" width="8.5703125" style="120" bestFit="1" customWidth="1"/>
    <col min="520" max="521" width="7.140625" style="120" bestFit="1" customWidth="1"/>
    <col min="522" max="522" width="5.85546875" style="120" bestFit="1" customWidth="1"/>
    <col min="523" max="523" width="12.7109375" style="120" customWidth="1"/>
    <col min="524" max="524" width="10.85546875" style="120" bestFit="1" customWidth="1"/>
    <col min="525" max="769" width="12.7109375" style="120"/>
    <col min="770" max="770" width="21.28515625" style="120" customWidth="1"/>
    <col min="771" max="771" width="15" style="120" bestFit="1" customWidth="1"/>
    <col min="772" max="772" width="4.28515625" style="120" customWidth="1"/>
    <col min="773" max="773" width="10" style="120" customWidth="1"/>
    <col min="774" max="774" width="8.5703125" style="120" customWidth="1"/>
    <col min="775" max="775" width="8.5703125" style="120" bestFit="1" customWidth="1"/>
    <col min="776" max="777" width="7.140625" style="120" bestFit="1" customWidth="1"/>
    <col min="778" max="778" width="5.85546875" style="120" bestFit="1" customWidth="1"/>
    <col min="779" max="779" width="12.7109375" style="120" customWidth="1"/>
    <col min="780" max="780" width="10.85546875" style="120" bestFit="1" customWidth="1"/>
    <col min="781" max="1025" width="12.7109375" style="120"/>
    <col min="1026" max="1026" width="21.28515625" style="120" customWidth="1"/>
    <col min="1027" max="1027" width="15" style="120" bestFit="1" customWidth="1"/>
    <col min="1028" max="1028" width="4.28515625" style="120" customWidth="1"/>
    <col min="1029" max="1029" width="10" style="120" customWidth="1"/>
    <col min="1030" max="1030" width="8.5703125" style="120" customWidth="1"/>
    <col min="1031" max="1031" width="8.5703125" style="120" bestFit="1" customWidth="1"/>
    <col min="1032" max="1033" width="7.140625" style="120" bestFit="1" customWidth="1"/>
    <col min="1034" max="1034" width="5.85546875" style="120" bestFit="1" customWidth="1"/>
    <col min="1035" max="1035" width="12.7109375" style="120" customWidth="1"/>
    <col min="1036" max="1036" width="10.85546875" style="120" bestFit="1" customWidth="1"/>
    <col min="1037" max="1281" width="12.7109375" style="120"/>
    <col min="1282" max="1282" width="21.28515625" style="120" customWidth="1"/>
    <col min="1283" max="1283" width="15" style="120" bestFit="1" customWidth="1"/>
    <col min="1284" max="1284" width="4.28515625" style="120" customWidth="1"/>
    <col min="1285" max="1285" width="10" style="120" customWidth="1"/>
    <col min="1286" max="1286" width="8.5703125" style="120" customWidth="1"/>
    <col min="1287" max="1287" width="8.5703125" style="120" bestFit="1" customWidth="1"/>
    <col min="1288" max="1289" width="7.140625" style="120" bestFit="1" customWidth="1"/>
    <col min="1290" max="1290" width="5.85546875" style="120" bestFit="1" customWidth="1"/>
    <col min="1291" max="1291" width="12.7109375" style="120" customWidth="1"/>
    <col min="1292" max="1292" width="10.85546875" style="120" bestFit="1" customWidth="1"/>
    <col min="1293" max="1537" width="12.7109375" style="120"/>
    <col min="1538" max="1538" width="21.28515625" style="120" customWidth="1"/>
    <col min="1539" max="1539" width="15" style="120" bestFit="1" customWidth="1"/>
    <col min="1540" max="1540" width="4.28515625" style="120" customWidth="1"/>
    <col min="1541" max="1541" width="10" style="120" customWidth="1"/>
    <col min="1542" max="1542" width="8.5703125" style="120" customWidth="1"/>
    <col min="1543" max="1543" width="8.5703125" style="120" bestFit="1" customWidth="1"/>
    <col min="1544" max="1545" width="7.140625" style="120" bestFit="1" customWidth="1"/>
    <col min="1546" max="1546" width="5.85546875" style="120" bestFit="1" customWidth="1"/>
    <col min="1547" max="1547" width="12.7109375" style="120" customWidth="1"/>
    <col min="1548" max="1548" width="10.85546875" style="120" bestFit="1" customWidth="1"/>
    <col min="1549" max="1793" width="12.7109375" style="120"/>
    <col min="1794" max="1794" width="21.28515625" style="120" customWidth="1"/>
    <col min="1795" max="1795" width="15" style="120" bestFit="1" customWidth="1"/>
    <col min="1796" max="1796" width="4.28515625" style="120" customWidth="1"/>
    <col min="1797" max="1797" width="10" style="120" customWidth="1"/>
    <col min="1798" max="1798" width="8.5703125" style="120" customWidth="1"/>
    <col min="1799" max="1799" width="8.5703125" style="120" bestFit="1" customWidth="1"/>
    <col min="1800" max="1801" width="7.140625" style="120" bestFit="1" customWidth="1"/>
    <col min="1802" max="1802" width="5.85546875" style="120" bestFit="1" customWidth="1"/>
    <col min="1803" max="1803" width="12.7109375" style="120" customWidth="1"/>
    <col min="1804" max="1804" width="10.85546875" style="120" bestFit="1" customWidth="1"/>
    <col min="1805" max="2049" width="12.7109375" style="120"/>
    <col min="2050" max="2050" width="21.28515625" style="120" customWidth="1"/>
    <col min="2051" max="2051" width="15" style="120" bestFit="1" customWidth="1"/>
    <col min="2052" max="2052" width="4.28515625" style="120" customWidth="1"/>
    <col min="2053" max="2053" width="10" style="120" customWidth="1"/>
    <col min="2054" max="2054" width="8.5703125" style="120" customWidth="1"/>
    <col min="2055" max="2055" width="8.5703125" style="120" bestFit="1" customWidth="1"/>
    <col min="2056" max="2057" width="7.140625" style="120" bestFit="1" customWidth="1"/>
    <col min="2058" max="2058" width="5.85546875" style="120" bestFit="1" customWidth="1"/>
    <col min="2059" max="2059" width="12.7109375" style="120" customWidth="1"/>
    <col min="2060" max="2060" width="10.85546875" style="120" bestFit="1" customWidth="1"/>
    <col min="2061" max="2305" width="12.7109375" style="120"/>
    <col min="2306" max="2306" width="21.28515625" style="120" customWidth="1"/>
    <col min="2307" max="2307" width="15" style="120" bestFit="1" customWidth="1"/>
    <col min="2308" max="2308" width="4.28515625" style="120" customWidth="1"/>
    <col min="2309" max="2309" width="10" style="120" customWidth="1"/>
    <col min="2310" max="2310" width="8.5703125" style="120" customWidth="1"/>
    <col min="2311" max="2311" width="8.5703125" style="120" bestFit="1" customWidth="1"/>
    <col min="2312" max="2313" width="7.140625" style="120" bestFit="1" customWidth="1"/>
    <col min="2314" max="2314" width="5.85546875" style="120" bestFit="1" customWidth="1"/>
    <col min="2315" max="2315" width="12.7109375" style="120" customWidth="1"/>
    <col min="2316" max="2316" width="10.85546875" style="120" bestFit="1" customWidth="1"/>
    <col min="2317" max="2561" width="12.7109375" style="120"/>
    <col min="2562" max="2562" width="21.28515625" style="120" customWidth="1"/>
    <col min="2563" max="2563" width="15" style="120" bestFit="1" customWidth="1"/>
    <col min="2564" max="2564" width="4.28515625" style="120" customWidth="1"/>
    <col min="2565" max="2565" width="10" style="120" customWidth="1"/>
    <col min="2566" max="2566" width="8.5703125" style="120" customWidth="1"/>
    <col min="2567" max="2567" width="8.5703125" style="120" bestFit="1" customWidth="1"/>
    <col min="2568" max="2569" width="7.140625" style="120" bestFit="1" customWidth="1"/>
    <col min="2570" max="2570" width="5.85546875" style="120" bestFit="1" customWidth="1"/>
    <col min="2571" max="2571" width="12.7109375" style="120" customWidth="1"/>
    <col min="2572" max="2572" width="10.85546875" style="120" bestFit="1" customWidth="1"/>
    <col min="2573" max="2817" width="12.7109375" style="120"/>
    <col min="2818" max="2818" width="21.28515625" style="120" customWidth="1"/>
    <col min="2819" max="2819" width="15" style="120" bestFit="1" customWidth="1"/>
    <col min="2820" max="2820" width="4.28515625" style="120" customWidth="1"/>
    <col min="2821" max="2821" width="10" style="120" customWidth="1"/>
    <col min="2822" max="2822" width="8.5703125" style="120" customWidth="1"/>
    <col min="2823" max="2823" width="8.5703125" style="120" bestFit="1" customWidth="1"/>
    <col min="2824" max="2825" width="7.140625" style="120" bestFit="1" customWidth="1"/>
    <col min="2826" max="2826" width="5.85546875" style="120" bestFit="1" customWidth="1"/>
    <col min="2827" max="2827" width="12.7109375" style="120" customWidth="1"/>
    <col min="2828" max="2828" width="10.85546875" style="120" bestFit="1" customWidth="1"/>
    <col min="2829" max="3073" width="12.7109375" style="120"/>
    <col min="3074" max="3074" width="21.28515625" style="120" customWidth="1"/>
    <col min="3075" max="3075" width="15" style="120" bestFit="1" customWidth="1"/>
    <col min="3076" max="3076" width="4.28515625" style="120" customWidth="1"/>
    <col min="3077" max="3077" width="10" style="120" customWidth="1"/>
    <col min="3078" max="3078" width="8.5703125" style="120" customWidth="1"/>
    <col min="3079" max="3079" width="8.5703125" style="120" bestFit="1" customWidth="1"/>
    <col min="3080" max="3081" width="7.140625" style="120" bestFit="1" customWidth="1"/>
    <col min="3082" max="3082" width="5.85546875" style="120" bestFit="1" customWidth="1"/>
    <col min="3083" max="3083" width="12.7109375" style="120" customWidth="1"/>
    <col min="3084" max="3084" width="10.85546875" style="120" bestFit="1" customWidth="1"/>
    <col min="3085" max="3329" width="12.7109375" style="120"/>
    <col min="3330" max="3330" width="21.28515625" style="120" customWidth="1"/>
    <col min="3331" max="3331" width="15" style="120" bestFit="1" customWidth="1"/>
    <col min="3332" max="3332" width="4.28515625" style="120" customWidth="1"/>
    <col min="3333" max="3333" width="10" style="120" customWidth="1"/>
    <col min="3334" max="3334" width="8.5703125" style="120" customWidth="1"/>
    <col min="3335" max="3335" width="8.5703125" style="120" bestFit="1" customWidth="1"/>
    <col min="3336" max="3337" width="7.140625" style="120" bestFit="1" customWidth="1"/>
    <col min="3338" max="3338" width="5.85546875" style="120" bestFit="1" customWidth="1"/>
    <col min="3339" max="3339" width="12.7109375" style="120" customWidth="1"/>
    <col min="3340" max="3340" width="10.85546875" style="120" bestFit="1" customWidth="1"/>
    <col min="3341" max="3585" width="12.7109375" style="120"/>
    <col min="3586" max="3586" width="21.28515625" style="120" customWidth="1"/>
    <col min="3587" max="3587" width="15" style="120" bestFit="1" customWidth="1"/>
    <col min="3588" max="3588" width="4.28515625" style="120" customWidth="1"/>
    <col min="3589" max="3589" width="10" style="120" customWidth="1"/>
    <col min="3590" max="3590" width="8.5703125" style="120" customWidth="1"/>
    <col min="3591" max="3591" width="8.5703125" style="120" bestFit="1" customWidth="1"/>
    <col min="3592" max="3593" width="7.140625" style="120" bestFit="1" customWidth="1"/>
    <col min="3594" max="3594" width="5.85546875" style="120" bestFit="1" customWidth="1"/>
    <col min="3595" max="3595" width="12.7109375" style="120" customWidth="1"/>
    <col min="3596" max="3596" width="10.85546875" style="120" bestFit="1" customWidth="1"/>
    <col min="3597" max="3841" width="12.7109375" style="120"/>
    <col min="3842" max="3842" width="21.28515625" style="120" customWidth="1"/>
    <col min="3843" max="3843" width="15" style="120" bestFit="1" customWidth="1"/>
    <col min="3844" max="3844" width="4.28515625" style="120" customWidth="1"/>
    <col min="3845" max="3845" width="10" style="120" customWidth="1"/>
    <col min="3846" max="3846" width="8.5703125" style="120" customWidth="1"/>
    <col min="3847" max="3847" width="8.5703125" style="120" bestFit="1" customWidth="1"/>
    <col min="3848" max="3849" width="7.140625" style="120" bestFit="1" customWidth="1"/>
    <col min="3850" max="3850" width="5.85546875" style="120" bestFit="1" customWidth="1"/>
    <col min="3851" max="3851" width="12.7109375" style="120" customWidth="1"/>
    <col min="3852" max="3852" width="10.85546875" style="120" bestFit="1" customWidth="1"/>
    <col min="3853" max="4097" width="12.7109375" style="120"/>
    <col min="4098" max="4098" width="21.28515625" style="120" customWidth="1"/>
    <col min="4099" max="4099" width="15" style="120" bestFit="1" customWidth="1"/>
    <col min="4100" max="4100" width="4.28515625" style="120" customWidth="1"/>
    <col min="4101" max="4101" width="10" style="120" customWidth="1"/>
    <col min="4102" max="4102" width="8.5703125" style="120" customWidth="1"/>
    <col min="4103" max="4103" width="8.5703125" style="120" bestFit="1" customWidth="1"/>
    <col min="4104" max="4105" width="7.140625" style="120" bestFit="1" customWidth="1"/>
    <col min="4106" max="4106" width="5.85546875" style="120" bestFit="1" customWidth="1"/>
    <col min="4107" max="4107" width="12.7109375" style="120" customWidth="1"/>
    <col min="4108" max="4108" width="10.85546875" style="120" bestFit="1" customWidth="1"/>
    <col min="4109" max="4353" width="12.7109375" style="120"/>
    <col min="4354" max="4354" width="21.28515625" style="120" customWidth="1"/>
    <col min="4355" max="4355" width="15" style="120" bestFit="1" customWidth="1"/>
    <col min="4356" max="4356" width="4.28515625" style="120" customWidth="1"/>
    <col min="4357" max="4357" width="10" style="120" customWidth="1"/>
    <col min="4358" max="4358" width="8.5703125" style="120" customWidth="1"/>
    <col min="4359" max="4359" width="8.5703125" style="120" bestFit="1" customWidth="1"/>
    <col min="4360" max="4361" width="7.140625" style="120" bestFit="1" customWidth="1"/>
    <col min="4362" max="4362" width="5.85546875" style="120" bestFit="1" customWidth="1"/>
    <col min="4363" max="4363" width="12.7109375" style="120" customWidth="1"/>
    <col min="4364" max="4364" width="10.85546875" style="120" bestFit="1" customWidth="1"/>
    <col min="4365" max="4609" width="12.7109375" style="120"/>
    <col min="4610" max="4610" width="21.28515625" style="120" customWidth="1"/>
    <col min="4611" max="4611" width="15" style="120" bestFit="1" customWidth="1"/>
    <col min="4612" max="4612" width="4.28515625" style="120" customWidth="1"/>
    <col min="4613" max="4613" width="10" style="120" customWidth="1"/>
    <col min="4614" max="4614" width="8.5703125" style="120" customWidth="1"/>
    <col min="4615" max="4615" width="8.5703125" style="120" bestFit="1" customWidth="1"/>
    <col min="4616" max="4617" width="7.140625" style="120" bestFit="1" customWidth="1"/>
    <col min="4618" max="4618" width="5.85546875" style="120" bestFit="1" customWidth="1"/>
    <col min="4619" max="4619" width="12.7109375" style="120" customWidth="1"/>
    <col min="4620" max="4620" width="10.85546875" style="120" bestFit="1" customWidth="1"/>
    <col min="4621" max="4865" width="12.7109375" style="120"/>
    <col min="4866" max="4866" width="21.28515625" style="120" customWidth="1"/>
    <col min="4867" max="4867" width="15" style="120" bestFit="1" customWidth="1"/>
    <col min="4868" max="4868" width="4.28515625" style="120" customWidth="1"/>
    <col min="4869" max="4869" width="10" style="120" customWidth="1"/>
    <col min="4870" max="4870" width="8.5703125" style="120" customWidth="1"/>
    <col min="4871" max="4871" width="8.5703125" style="120" bestFit="1" customWidth="1"/>
    <col min="4872" max="4873" width="7.140625" style="120" bestFit="1" customWidth="1"/>
    <col min="4874" max="4874" width="5.85546875" style="120" bestFit="1" customWidth="1"/>
    <col min="4875" max="4875" width="12.7109375" style="120" customWidth="1"/>
    <col min="4876" max="4876" width="10.85546875" style="120" bestFit="1" customWidth="1"/>
    <col min="4877" max="5121" width="12.7109375" style="120"/>
    <col min="5122" max="5122" width="21.28515625" style="120" customWidth="1"/>
    <col min="5123" max="5123" width="15" style="120" bestFit="1" customWidth="1"/>
    <col min="5124" max="5124" width="4.28515625" style="120" customWidth="1"/>
    <col min="5125" max="5125" width="10" style="120" customWidth="1"/>
    <col min="5126" max="5126" width="8.5703125" style="120" customWidth="1"/>
    <col min="5127" max="5127" width="8.5703125" style="120" bestFit="1" customWidth="1"/>
    <col min="5128" max="5129" width="7.140625" style="120" bestFit="1" customWidth="1"/>
    <col min="5130" max="5130" width="5.85546875" style="120" bestFit="1" customWidth="1"/>
    <col min="5131" max="5131" width="12.7109375" style="120" customWidth="1"/>
    <col min="5132" max="5132" width="10.85546875" style="120" bestFit="1" customWidth="1"/>
    <col min="5133" max="5377" width="12.7109375" style="120"/>
    <col min="5378" max="5378" width="21.28515625" style="120" customWidth="1"/>
    <col min="5379" max="5379" width="15" style="120" bestFit="1" customWidth="1"/>
    <col min="5380" max="5380" width="4.28515625" style="120" customWidth="1"/>
    <col min="5381" max="5381" width="10" style="120" customWidth="1"/>
    <col min="5382" max="5382" width="8.5703125" style="120" customWidth="1"/>
    <col min="5383" max="5383" width="8.5703125" style="120" bestFit="1" customWidth="1"/>
    <col min="5384" max="5385" width="7.140625" style="120" bestFit="1" customWidth="1"/>
    <col min="5386" max="5386" width="5.85546875" style="120" bestFit="1" customWidth="1"/>
    <col min="5387" max="5387" width="12.7109375" style="120" customWidth="1"/>
    <col min="5388" max="5388" width="10.85546875" style="120" bestFit="1" customWidth="1"/>
    <col min="5389" max="5633" width="12.7109375" style="120"/>
    <col min="5634" max="5634" width="21.28515625" style="120" customWidth="1"/>
    <col min="5635" max="5635" width="15" style="120" bestFit="1" customWidth="1"/>
    <col min="5636" max="5636" width="4.28515625" style="120" customWidth="1"/>
    <col min="5637" max="5637" width="10" style="120" customWidth="1"/>
    <col min="5638" max="5638" width="8.5703125" style="120" customWidth="1"/>
    <col min="5639" max="5639" width="8.5703125" style="120" bestFit="1" customWidth="1"/>
    <col min="5640" max="5641" width="7.140625" style="120" bestFit="1" customWidth="1"/>
    <col min="5642" max="5642" width="5.85546875" style="120" bestFit="1" customWidth="1"/>
    <col min="5643" max="5643" width="12.7109375" style="120" customWidth="1"/>
    <col min="5644" max="5644" width="10.85546875" style="120" bestFit="1" customWidth="1"/>
    <col min="5645" max="5889" width="12.7109375" style="120"/>
    <col min="5890" max="5890" width="21.28515625" style="120" customWidth="1"/>
    <col min="5891" max="5891" width="15" style="120" bestFit="1" customWidth="1"/>
    <col min="5892" max="5892" width="4.28515625" style="120" customWidth="1"/>
    <col min="5893" max="5893" width="10" style="120" customWidth="1"/>
    <col min="5894" max="5894" width="8.5703125" style="120" customWidth="1"/>
    <col min="5895" max="5895" width="8.5703125" style="120" bestFit="1" customWidth="1"/>
    <col min="5896" max="5897" width="7.140625" style="120" bestFit="1" customWidth="1"/>
    <col min="5898" max="5898" width="5.85546875" style="120" bestFit="1" customWidth="1"/>
    <col min="5899" max="5899" width="12.7109375" style="120" customWidth="1"/>
    <col min="5900" max="5900" width="10.85546875" style="120" bestFit="1" customWidth="1"/>
    <col min="5901" max="6145" width="12.7109375" style="120"/>
    <col min="6146" max="6146" width="21.28515625" style="120" customWidth="1"/>
    <col min="6147" max="6147" width="15" style="120" bestFit="1" customWidth="1"/>
    <col min="6148" max="6148" width="4.28515625" style="120" customWidth="1"/>
    <col min="6149" max="6149" width="10" style="120" customWidth="1"/>
    <col min="6150" max="6150" width="8.5703125" style="120" customWidth="1"/>
    <col min="6151" max="6151" width="8.5703125" style="120" bestFit="1" customWidth="1"/>
    <col min="6152" max="6153" width="7.140625" style="120" bestFit="1" customWidth="1"/>
    <col min="6154" max="6154" width="5.85546875" style="120" bestFit="1" customWidth="1"/>
    <col min="6155" max="6155" width="12.7109375" style="120" customWidth="1"/>
    <col min="6156" max="6156" width="10.85546875" style="120" bestFit="1" customWidth="1"/>
    <col min="6157" max="6401" width="12.7109375" style="120"/>
    <col min="6402" max="6402" width="21.28515625" style="120" customWidth="1"/>
    <col min="6403" max="6403" width="15" style="120" bestFit="1" customWidth="1"/>
    <col min="6404" max="6404" width="4.28515625" style="120" customWidth="1"/>
    <col min="6405" max="6405" width="10" style="120" customWidth="1"/>
    <col min="6406" max="6406" width="8.5703125" style="120" customWidth="1"/>
    <col min="6407" max="6407" width="8.5703125" style="120" bestFit="1" customWidth="1"/>
    <col min="6408" max="6409" width="7.140625" style="120" bestFit="1" customWidth="1"/>
    <col min="6410" max="6410" width="5.85546875" style="120" bestFit="1" customWidth="1"/>
    <col min="6411" max="6411" width="12.7109375" style="120" customWidth="1"/>
    <col min="6412" max="6412" width="10.85546875" style="120" bestFit="1" customWidth="1"/>
    <col min="6413" max="6657" width="12.7109375" style="120"/>
    <col min="6658" max="6658" width="21.28515625" style="120" customWidth="1"/>
    <col min="6659" max="6659" width="15" style="120" bestFit="1" customWidth="1"/>
    <col min="6660" max="6660" width="4.28515625" style="120" customWidth="1"/>
    <col min="6661" max="6661" width="10" style="120" customWidth="1"/>
    <col min="6662" max="6662" width="8.5703125" style="120" customWidth="1"/>
    <col min="6663" max="6663" width="8.5703125" style="120" bestFit="1" customWidth="1"/>
    <col min="6664" max="6665" width="7.140625" style="120" bestFit="1" customWidth="1"/>
    <col min="6666" max="6666" width="5.85546875" style="120" bestFit="1" customWidth="1"/>
    <col min="6667" max="6667" width="12.7109375" style="120" customWidth="1"/>
    <col min="6668" max="6668" width="10.85546875" style="120" bestFit="1" customWidth="1"/>
    <col min="6669" max="6913" width="12.7109375" style="120"/>
    <col min="6914" max="6914" width="21.28515625" style="120" customWidth="1"/>
    <col min="6915" max="6915" width="15" style="120" bestFit="1" customWidth="1"/>
    <col min="6916" max="6916" width="4.28515625" style="120" customWidth="1"/>
    <col min="6917" max="6917" width="10" style="120" customWidth="1"/>
    <col min="6918" max="6918" width="8.5703125" style="120" customWidth="1"/>
    <col min="6919" max="6919" width="8.5703125" style="120" bestFit="1" customWidth="1"/>
    <col min="6920" max="6921" width="7.140625" style="120" bestFit="1" customWidth="1"/>
    <col min="6922" max="6922" width="5.85546875" style="120" bestFit="1" customWidth="1"/>
    <col min="6923" max="6923" width="12.7109375" style="120" customWidth="1"/>
    <col min="6924" max="6924" width="10.85546875" style="120" bestFit="1" customWidth="1"/>
    <col min="6925" max="7169" width="12.7109375" style="120"/>
    <col min="7170" max="7170" width="21.28515625" style="120" customWidth="1"/>
    <col min="7171" max="7171" width="15" style="120" bestFit="1" customWidth="1"/>
    <col min="7172" max="7172" width="4.28515625" style="120" customWidth="1"/>
    <col min="7173" max="7173" width="10" style="120" customWidth="1"/>
    <col min="7174" max="7174" width="8.5703125" style="120" customWidth="1"/>
    <col min="7175" max="7175" width="8.5703125" style="120" bestFit="1" customWidth="1"/>
    <col min="7176" max="7177" width="7.140625" style="120" bestFit="1" customWidth="1"/>
    <col min="7178" max="7178" width="5.85546875" style="120" bestFit="1" customWidth="1"/>
    <col min="7179" max="7179" width="12.7109375" style="120" customWidth="1"/>
    <col min="7180" max="7180" width="10.85546875" style="120" bestFit="1" customWidth="1"/>
    <col min="7181" max="7425" width="12.7109375" style="120"/>
    <col min="7426" max="7426" width="21.28515625" style="120" customWidth="1"/>
    <col min="7427" max="7427" width="15" style="120" bestFit="1" customWidth="1"/>
    <col min="7428" max="7428" width="4.28515625" style="120" customWidth="1"/>
    <col min="7429" max="7429" width="10" style="120" customWidth="1"/>
    <col min="7430" max="7430" width="8.5703125" style="120" customWidth="1"/>
    <col min="7431" max="7431" width="8.5703125" style="120" bestFit="1" customWidth="1"/>
    <col min="7432" max="7433" width="7.140625" style="120" bestFit="1" customWidth="1"/>
    <col min="7434" max="7434" width="5.85546875" style="120" bestFit="1" customWidth="1"/>
    <col min="7435" max="7435" width="12.7109375" style="120" customWidth="1"/>
    <col min="7436" max="7436" width="10.85546875" style="120" bestFit="1" customWidth="1"/>
    <col min="7437" max="7681" width="12.7109375" style="120"/>
    <col min="7682" max="7682" width="21.28515625" style="120" customWidth="1"/>
    <col min="7683" max="7683" width="15" style="120" bestFit="1" customWidth="1"/>
    <col min="7684" max="7684" width="4.28515625" style="120" customWidth="1"/>
    <col min="7685" max="7685" width="10" style="120" customWidth="1"/>
    <col min="7686" max="7686" width="8.5703125" style="120" customWidth="1"/>
    <col min="7687" max="7687" width="8.5703125" style="120" bestFit="1" customWidth="1"/>
    <col min="7688" max="7689" width="7.140625" style="120" bestFit="1" customWidth="1"/>
    <col min="7690" max="7690" width="5.85546875" style="120" bestFit="1" customWidth="1"/>
    <col min="7691" max="7691" width="12.7109375" style="120" customWidth="1"/>
    <col min="7692" max="7692" width="10.85546875" style="120" bestFit="1" customWidth="1"/>
    <col min="7693" max="7937" width="12.7109375" style="120"/>
    <col min="7938" max="7938" width="21.28515625" style="120" customWidth="1"/>
    <col min="7939" max="7939" width="15" style="120" bestFit="1" customWidth="1"/>
    <col min="7940" max="7940" width="4.28515625" style="120" customWidth="1"/>
    <col min="7941" max="7941" width="10" style="120" customWidth="1"/>
    <col min="7942" max="7942" width="8.5703125" style="120" customWidth="1"/>
    <col min="7943" max="7943" width="8.5703125" style="120" bestFit="1" customWidth="1"/>
    <col min="7944" max="7945" width="7.140625" style="120" bestFit="1" customWidth="1"/>
    <col min="7946" max="7946" width="5.85546875" style="120" bestFit="1" customWidth="1"/>
    <col min="7947" max="7947" width="12.7109375" style="120" customWidth="1"/>
    <col min="7948" max="7948" width="10.85546875" style="120" bestFit="1" customWidth="1"/>
    <col min="7949" max="8193" width="12.7109375" style="120"/>
    <col min="8194" max="8194" width="21.28515625" style="120" customWidth="1"/>
    <col min="8195" max="8195" width="15" style="120" bestFit="1" customWidth="1"/>
    <col min="8196" max="8196" width="4.28515625" style="120" customWidth="1"/>
    <col min="8197" max="8197" width="10" style="120" customWidth="1"/>
    <col min="8198" max="8198" width="8.5703125" style="120" customWidth="1"/>
    <col min="8199" max="8199" width="8.5703125" style="120" bestFit="1" customWidth="1"/>
    <col min="8200" max="8201" width="7.140625" style="120" bestFit="1" customWidth="1"/>
    <col min="8202" max="8202" width="5.85546875" style="120" bestFit="1" customWidth="1"/>
    <col min="8203" max="8203" width="12.7109375" style="120" customWidth="1"/>
    <col min="8204" max="8204" width="10.85546875" style="120" bestFit="1" customWidth="1"/>
    <col min="8205" max="8449" width="12.7109375" style="120"/>
    <col min="8450" max="8450" width="21.28515625" style="120" customWidth="1"/>
    <col min="8451" max="8451" width="15" style="120" bestFit="1" customWidth="1"/>
    <col min="8452" max="8452" width="4.28515625" style="120" customWidth="1"/>
    <col min="8453" max="8453" width="10" style="120" customWidth="1"/>
    <col min="8454" max="8454" width="8.5703125" style="120" customWidth="1"/>
    <col min="8455" max="8455" width="8.5703125" style="120" bestFit="1" customWidth="1"/>
    <col min="8456" max="8457" width="7.140625" style="120" bestFit="1" customWidth="1"/>
    <col min="8458" max="8458" width="5.85546875" style="120" bestFit="1" customWidth="1"/>
    <col min="8459" max="8459" width="12.7109375" style="120" customWidth="1"/>
    <col min="8460" max="8460" width="10.85546875" style="120" bestFit="1" customWidth="1"/>
    <col min="8461" max="8705" width="12.7109375" style="120"/>
    <col min="8706" max="8706" width="21.28515625" style="120" customWidth="1"/>
    <col min="8707" max="8707" width="15" style="120" bestFit="1" customWidth="1"/>
    <col min="8708" max="8708" width="4.28515625" style="120" customWidth="1"/>
    <col min="8709" max="8709" width="10" style="120" customWidth="1"/>
    <col min="8710" max="8710" width="8.5703125" style="120" customWidth="1"/>
    <col min="8711" max="8711" width="8.5703125" style="120" bestFit="1" customWidth="1"/>
    <col min="8712" max="8713" width="7.140625" style="120" bestFit="1" customWidth="1"/>
    <col min="8714" max="8714" width="5.85546875" style="120" bestFit="1" customWidth="1"/>
    <col min="8715" max="8715" width="12.7109375" style="120" customWidth="1"/>
    <col min="8716" max="8716" width="10.85546875" style="120" bestFit="1" customWidth="1"/>
    <col min="8717" max="8961" width="12.7109375" style="120"/>
    <col min="8962" max="8962" width="21.28515625" style="120" customWidth="1"/>
    <col min="8963" max="8963" width="15" style="120" bestFit="1" customWidth="1"/>
    <col min="8964" max="8964" width="4.28515625" style="120" customWidth="1"/>
    <col min="8965" max="8965" width="10" style="120" customWidth="1"/>
    <col min="8966" max="8966" width="8.5703125" style="120" customWidth="1"/>
    <col min="8967" max="8967" width="8.5703125" style="120" bestFit="1" customWidth="1"/>
    <col min="8968" max="8969" width="7.140625" style="120" bestFit="1" customWidth="1"/>
    <col min="8970" max="8970" width="5.85546875" style="120" bestFit="1" customWidth="1"/>
    <col min="8971" max="8971" width="12.7109375" style="120" customWidth="1"/>
    <col min="8972" max="8972" width="10.85546875" style="120" bestFit="1" customWidth="1"/>
    <col min="8973" max="9217" width="12.7109375" style="120"/>
    <col min="9218" max="9218" width="21.28515625" style="120" customWidth="1"/>
    <col min="9219" max="9219" width="15" style="120" bestFit="1" customWidth="1"/>
    <col min="9220" max="9220" width="4.28515625" style="120" customWidth="1"/>
    <col min="9221" max="9221" width="10" style="120" customWidth="1"/>
    <col min="9222" max="9222" width="8.5703125" style="120" customWidth="1"/>
    <col min="9223" max="9223" width="8.5703125" style="120" bestFit="1" customWidth="1"/>
    <col min="9224" max="9225" width="7.140625" style="120" bestFit="1" customWidth="1"/>
    <col min="9226" max="9226" width="5.85546875" style="120" bestFit="1" customWidth="1"/>
    <col min="9227" max="9227" width="12.7109375" style="120" customWidth="1"/>
    <col min="9228" max="9228" width="10.85546875" style="120" bestFit="1" customWidth="1"/>
    <col min="9229" max="9473" width="12.7109375" style="120"/>
    <col min="9474" max="9474" width="21.28515625" style="120" customWidth="1"/>
    <col min="9475" max="9475" width="15" style="120" bestFit="1" customWidth="1"/>
    <col min="9476" max="9476" width="4.28515625" style="120" customWidth="1"/>
    <col min="9477" max="9477" width="10" style="120" customWidth="1"/>
    <col min="9478" max="9478" width="8.5703125" style="120" customWidth="1"/>
    <col min="9479" max="9479" width="8.5703125" style="120" bestFit="1" customWidth="1"/>
    <col min="9480" max="9481" width="7.140625" style="120" bestFit="1" customWidth="1"/>
    <col min="9482" max="9482" width="5.85546875" style="120" bestFit="1" customWidth="1"/>
    <col min="9483" max="9483" width="12.7109375" style="120" customWidth="1"/>
    <col min="9484" max="9484" width="10.85546875" style="120" bestFit="1" customWidth="1"/>
    <col min="9485" max="9729" width="12.7109375" style="120"/>
    <col min="9730" max="9730" width="21.28515625" style="120" customWidth="1"/>
    <col min="9731" max="9731" width="15" style="120" bestFit="1" customWidth="1"/>
    <col min="9732" max="9732" width="4.28515625" style="120" customWidth="1"/>
    <col min="9733" max="9733" width="10" style="120" customWidth="1"/>
    <col min="9734" max="9734" width="8.5703125" style="120" customWidth="1"/>
    <col min="9735" max="9735" width="8.5703125" style="120" bestFit="1" customWidth="1"/>
    <col min="9736" max="9737" width="7.140625" style="120" bestFit="1" customWidth="1"/>
    <col min="9738" max="9738" width="5.85546875" style="120" bestFit="1" customWidth="1"/>
    <col min="9739" max="9739" width="12.7109375" style="120" customWidth="1"/>
    <col min="9740" max="9740" width="10.85546875" style="120" bestFit="1" customWidth="1"/>
    <col min="9741" max="9985" width="12.7109375" style="120"/>
    <col min="9986" max="9986" width="21.28515625" style="120" customWidth="1"/>
    <col min="9987" max="9987" width="15" style="120" bestFit="1" customWidth="1"/>
    <col min="9988" max="9988" width="4.28515625" style="120" customWidth="1"/>
    <col min="9989" max="9989" width="10" style="120" customWidth="1"/>
    <col min="9990" max="9990" width="8.5703125" style="120" customWidth="1"/>
    <col min="9991" max="9991" width="8.5703125" style="120" bestFit="1" customWidth="1"/>
    <col min="9992" max="9993" width="7.140625" style="120" bestFit="1" customWidth="1"/>
    <col min="9994" max="9994" width="5.85546875" style="120" bestFit="1" customWidth="1"/>
    <col min="9995" max="9995" width="12.7109375" style="120" customWidth="1"/>
    <col min="9996" max="9996" width="10.85546875" style="120" bestFit="1" customWidth="1"/>
    <col min="9997" max="10241" width="12.7109375" style="120"/>
    <col min="10242" max="10242" width="21.28515625" style="120" customWidth="1"/>
    <col min="10243" max="10243" width="15" style="120" bestFit="1" customWidth="1"/>
    <col min="10244" max="10244" width="4.28515625" style="120" customWidth="1"/>
    <col min="10245" max="10245" width="10" style="120" customWidth="1"/>
    <col min="10246" max="10246" width="8.5703125" style="120" customWidth="1"/>
    <col min="10247" max="10247" width="8.5703125" style="120" bestFit="1" customWidth="1"/>
    <col min="10248" max="10249" width="7.140625" style="120" bestFit="1" customWidth="1"/>
    <col min="10250" max="10250" width="5.85546875" style="120" bestFit="1" customWidth="1"/>
    <col min="10251" max="10251" width="12.7109375" style="120" customWidth="1"/>
    <col min="10252" max="10252" width="10.85546875" style="120" bestFit="1" customWidth="1"/>
    <col min="10253" max="10497" width="12.7109375" style="120"/>
    <col min="10498" max="10498" width="21.28515625" style="120" customWidth="1"/>
    <col min="10499" max="10499" width="15" style="120" bestFit="1" customWidth="1"/>
    <col min="10500" max="10500" width="4.28515625" style="120" customWidth="1"/>
    <col min="10501" max="10501" width="10" style="120" customWidth="1"/>
    <col min="10502" max="10502" width="8.5703125" style="120" customWidth="1"/>
    <col min="10503" max="10503" width="8.5703125" style="120" bestFit="1" customWidth="1"/>
    <col min="10504" max="10505" width="7.140625" style="120" bestFit="1" customWidth="1"/>
    <col min="10506" max="10506" width="5.85546875" style="120" bestFit="1" customWidth="1"/>
    <col min="10507" max="10507" width="12.7109375" style="120" customWidth="1"/>
    <col min="10508" max="10508" width="10.85546875" style="120" bestFit="1" customWidth="1"/>
    <col min="10509" max="10753" width="12.7109375" style="120"/>
    <col min="10754" max="10754" width="21.28515625" style="120" customWidth="1"/>
    <col min="10755" max="10755" width="15" style="120" bestFit="1" customWidth="1"/>
    <col min="10756" max="10756" width="4.28515625" style="120" customWidth="1"/>
    <col min="10757" max="10757" width="10" style="120" customWidth="1"/>
    <col min="10758" max="10758" width="8.5703125" style="120" customWidth="1"/>
    <col min="10759" max="10759" width="8.5703125" style="120" bestFit="1" customWidth="1"/>
    <col min="10760" max="10761" width="7.140625" style="120" bestFit="1" customWidth="1"/>
    <col min="10762" max="10762" width="5.85546875" style="120" bestFit="1" customWidth="1"/>
    <col min="10763" max="10763" width="12.7109375" style="120" customWidth="1"/>
    <col min="10764" max="10764" width="10.85546875" style="120" bestFit="1" customWidth="1"/>
    <col min="10765" max="11009" width="12.7109375" style="120"/>
    <col min="11010" max="11010" width="21.28515625" style="120" customWidth="1"/>
    <col min="11011" max="11011" width="15" style="120" bestFit="1" customWidth="1"/>
    <col min="11012" max="11012" width="4.28515625" style="120" customWidth="1"/>
    <col min="11013" max="11013" width="10" style="120" customWidth="1"/>
    <col min="11014" max="11014" width="8.5703125" style="120" customWidth="1"/>
    <col min="11015" max="11015" width="8.5703125" style="120" bestFit="1" customWidth="1"/>
    <col min="11016" max="11017" width="7.140625" style="120" bestFit="1" customWidth="1"/>
    <col min="11018" max="11018" width="5.85546875" style="120" bestFit="1" customWidth="1"/>
    <col min="11019" max="11019" width="12.7109375" style="120" customWidth="1"/>
    <col min="11020" max="11020" width="10.85546875" style="120" bestFit="1" customWidth="1"/>
    <col min="11021" max="11265" width="12.7109375" style="120"/>
    <col min="11266" max="11266" width="21.28515625" style="120" customWidth="1"/>
    <col min="11267" max="11267" width="15" style="120" bestFit="1" customWidth="1"/>
    <col min="11268" max="11268" width="4.28515625" style="120" customWidth="1"/>
    <col min="11269" max="11269" width="10" style="120" customWidth="1"/>
    <col min="11270" max="11270" width="8.5703125" style="120" customWidth="1"/>
    <col min="11271" max="11271" width="8.5703125" style="120" bestFit="1" customWidth="1"/>
    <col min="11272" max="11273" width="7.140625" style="120" bestFit="1" customWidth="1"/>
    <col min="11274" max="11274" width="5.85546875" style="120" bestFit="1" customWidth="1"/>
    <col min="11275" max="11275" width="12.7109375" style="120" customWidth="1"/>
    <col min="11276" max="11276" width="10.85546875" style="120" bestFit="1" customWidth="1"/>
    <col min="11277" max="11521" width="12.7109375" style="120"/>
    <col min="11522" max="11522" width="21.28515625" style="120" customWidth="1"/>
    <col min="11523" max="11523" width="15" style="120" bestFit="1" customWidth="1"/>
    <col min="11524" max="11524" width="4.28515625" style="120" customWidth="1"/>
    <col min="11525" max="11525" width="10" style="120" customWidth="1"/>
    <col min="11526" max="11526" width="8.5703125" style="120" customWidth="1"/>
    <col min="11527" max="11527" width="8.5703125" style="120" bestFit="1" customWidth="1"/>
    <col min="11528" max="11529" width="7.140625" style="120" bestFit="1" customWidth="1"/>
    <col min="11530" max="11530" width="5.85546875" style="120" bestFit="1" customWidth="1"/>
    <col min="11531" max="11531" width="12.7109375" style="120" customWidth="1"/>
    <col min="11532" max="11532" width="10.85546875" style="120" bestFit="1" customWidth="1"/>
    <col min="11533" max="11777" width="12.7109375" style="120"/>
    <col min="11778" max="11778" width="21.28515625" style="120" customWidth="1"/>
    <col min="11779" max="11779" width="15" style="120" bestFit="1" customWidth="1"/>
    <col min="11780" max="11780" width="4.28515625" style="120" customWidth="1"/>
    <col min="11781" max="11781" width="10" style="120" customWidth="1"/>
    <col min="11782" max="11782" width="8.5703125" style="120" customWidth="1"/>
    <col min="11783" max="11783" width="8.5703125" style="120" bestFit="1" customWidth="1"/>
    <col min="11784" max="11785" width="7.140625" style="120" bestFit="1" customWidth="1"/>
    <col min="11786" max="11786" width="5.85546875" style="120" bestFit="1" customWidth="1"/>
    <col min="11787" max="11787" width="12.7109375" style="120" customWidth="1"/>
    <col min="11788" max="11788" width="10.85546875" style="120" bestFit="1" customWidth="1"/>
    <col min="11789" max="12033" width="12.7109375" style="120"/>
    <col min="12034" max="12034" width="21.28515625" style="120" customWidth="1"/>
    <col min="12035" max="12035" width="15" style="120" bestFit="1" customWidth="1"/>
    <col min="12036" max="12036" width="4.28515625" style="120" customWidth="1"/>
    <col min="12037" max="12037" width="10" style="120" customWidth="1"/>
    <col min="12038" max="12038" width="8.5703125" style="120" customWidth="1"/>
    <col min="12039" max="12039" width="8.5703125" style="120" bestFit="1" customWidth="1"/>
    <col min="12040" max="12041" width="7.140625" style="120" bestFit="1" customWidth="1"/>
    <col min="12042" max="12042" width="5.85546875" style="120" bestFit="1" customWidth="1"/>
    <col min="12043" max="12043" width="12.7109375" style="120" customWidth="1"/>
    <col min="12044" max="12044" width="10.85546875" style="120" bestFit="1" customWidth="1"/>
    <col min="12045" max="12289" width="12.7109375" style="120"/>
    <col min="12290" max="12290" width="21.28515625" style="120" customWidth="1"/>
    <col min="12291" max="12291" width="15" style="120" bestFit="1" customWidth="1"/>
    <col min="12292" max="12292" width="4.28515625" style="120" customWidth="1"/>
    <col min="12293" max="12293" width="10" style="120" customWidth="1"/>
    <col min="12294" max="12294" width="8.5703125" style="120" customWidth="1"/>
    <col min="12295" max="12295" width="8.5703125" style="120" bestFit="1" customWidth="1"/>
    <col min="12296" max="12297" width="7.140625" style="120" bestFit="1" customWidth="1"/>
    <col min="12298" max="12298" width="5.85546875" style="120" bestFit="1" customWidth="1"/>
    <col min="12299" max="12299" width="12.7109375" style="120" customWidth="1"/>
    <col min="12300" max="12300" width="10.85546875" style="120" bestFit="1" customWidth="1"/>
    <col min="12301" max="12545" width="12.7109375" style="120"/>
    <col min="12546" max="12546" width="21.28515625" style="120" customWidth="1"/>
    <col min="12547" max="12547" width="15" style="120" bestFit="1" customWidth="1"/>
    <col min="12548" max="12548" width="4.28515625" style="120" customWidth="1"/>
    <col min="12549" max="12549" width="10" style="120" customWidth="1"/>
    <col min="12550" max="12550" width="8.5703125" style="120" customWidth="1"/>
    <col min="12551" max="12551" width="8.5703125" style="120" bestFit="1" customWidth="1"/>
    <col min="12552" max="12553" width="7.140625" style="120" bestFit="1" customWidth="1"/>
    <col min="12554" max="12554" width="5.85546875" style="120" bestFit="1" customWidth="1"/>
    <col min="12555" max="12555" width="12.7109375" style="120" customWidth="1"/>
    <col min="12556" max="12556" width="10.85546875" style="120" bestFit="1" customWidth="1"/>
    <col min="12557" max="12801" width="12.7109375" style="120"/>
    <col min="12802" max="12802" width="21.28515625" style="120" customWidth="1"/>
    <col min="12803" max="12803" width="15" style="120" bestFit="1" customWidth="1"/>
    <col min="12804" max="12804" width="4.28515625" style="120" customWidth="1"/>
    <col min="12805" max="12805" width="10" style="120" customWidth="1"/>
    <col min="12806" max="12806" width="8.5703125" style="120" customWidth="1"/>
    <col min="12807" max="12807" width="8.5703125" style="120" bestFit="1" customWidth="1"/>
    <col min="12808" max="12809" width="7.140625" style="120" bestFit="1" customWidth="1"/>
    <col min="12810" max="12810" width="5.85546875" style="120" bestFit="1" customWidth="1"/>
    <col min="12811" max="12811" width="12.7109375" style="120" customWidth="1"/>
    <col min="12812" max="12812" width="10.85546875" style="120" bestFit="1" customWidth="1"/>
    <col min="12813" max="13057" width="12.7109375" style="120"/>
    <col min="13058" max="13058" width="21.28515625" style="120" customWidth="1"/>
    <col min="13059" max="13059" width="15" style="120" bestFit="1" customWidth="1"/>
    <col min="13060" max="13060" width="4.28515625" style="120" customWidth="1"/>
    <col min="13061" max="13061" width="10" style="120" customWidth="1"/>
    <col min="13062" max="13062" width="8.5703125" style="120" customWidth="1"/>
    <col min="13063" max="13063" width="8.5703125" style="120" bestFit="1" customWidth="1"/>
    <col min="13064" max="13065" width="7.140625" style="120" bestFit="1" customWidth="1"/>
    <col min="13066" max="13066" width="5.85546875" style="120" bestFit="1" customWidth="1"/>
    <col min="13067" max="13067" width="12.7109375" style="120" customWidth="1"/>
    <col min="13068" max="13068" width="10.85546875" style="120" bestFit="1" customWidth="1"/>
    <col min="13069" max="13313" width="12.7109375" style="120"/>
    <col min="13314" max="13314" width="21.28515625" style="120" customWidth="1"/>
    <col min="13315" max="13315" width="15" style="120" bestFit="1" customWidth="1"/>
    <col min="13316" max="13316" width="4.28515625" style="120" customWidth="1"/>
    <col min="13317" max="13317" width="10" style="120" customWidth="1"/>
    <col min="13318" max="13318" width="8.5703125" style="120" customWidth="1"/>
    <col min="13319" max="13319" width="8.5703125" style="120" bestFit="1" customWidth="1"/>
    <col min="13320" max="13321" width="7.140625" style="120" bestFit="1" customWidth="1"/>
    <col min="13322" max="13322" width="5.85546875" style="120" bestFit="1" customWidth="1"/>
    <col min="13323" max="13323" width="12.7109375" style="120" customWidth="1"/>
    <col min="13324" max="13324" width="10.85546875" style="120" bestFit="1" customWidth="1"/>
    <col min="13325" max="13569" width="12.7109375" style="120"/>
    <col min="13570" max="13570" width="21.28515625" style="120" customWidth="1"/>
    <col min="13571" max="13571" width="15" style="120" bestFit="1" customWidth="1"/>
    <col min="13572" max="13572" width="4.28515625" style="120" customWidth="1"/>
    <col min="13573" max="13573" width="10" style="120" customWidth="1"/>
    <col min="13574" max="13574" width="8.5703125" style="120" customWidth="1"/>
    <col min="13575" max="13575" width="8.5703125" style="120" bestFit="1" customWidth="1"/>
    <col min="13576" max="13577" width="7.140625" style="120" bestFit="1" customWidth="1"/>
    <col min="13578" max="13578" width="5.85546875" style="120" bestFit="1" customWidth="1"/>
    <col min="13579" max="13579" width="12.7109375" style="120" customWidth="1"/>
    <col min="13580" max="13580" width="10.85546875" style="120" bestFit="1" customWidth="1"/>
    <col min="13581" max="13825" width="12.7109375" style="120"/>
    <col min="13826" max="13826" width="21.28515625" style="120" customWidth="1"/>
    <col min="13827" max="13827" width="15" style="120" bestFit="1" customWidth="1"/>
    <col min="13828" max="13828" width="4.28515625" style="120" customWidth="1"/>
    <col min="13829" max="13829" width="10" style="120" customWidth="1"/>
    <col min="13830" max="13830" width="8.5703125" style="120" customWidth="1"/>
    <col min="13831" max="13831" width="8.5703125" style="120" bestFit="1" customWidth="1"/>
    <col min="13832" max="13833" width="7.140625" style="120" bestFit="1" customWidth="1"/>
    <col min="13834" max="13834" width="5.85546875" style="120" bestFit="1" customWidth="1"/>
    <col min="13835" max="13835" width="12.7109375" style="120" customWidth="1"/>
    <col min="13836" max="13836" width="10.85546875" style="120" bestFit="1" customWidth="1"/>
    <col min="13837" max="14081" width="12.7109375" style="120"/>
    <col min="14082" max="14082" width="21.28515625" style="120" customWidth="1"/>
    <col min="14083" max="14083" width="15" style="120" bestFit="1" customWidth="1"/>
    <col min="14084" max="14084" width="4.28515625" style="120" customWidth="1"/>
    <col min="14085" max="14085" width="10" style="120" customWidth="1"/>
    <col min="14086" max="14086" width="8.5703125" style="120" customWidth="1"/>
    <col min="14087" max="14087" width="8.5703125" style="120" bestFit="1" customWidth="1"/>
    <col min="14088" max="14089" width="7.140625" style="120" bestFit="1" customWidth="1"/>
    <col min="14090" max="14090" width="5.85546875" style="120" bestFit="1" customWidth="1"/>
    <col min="14091" max="14091" width="12.7109375" style="120" customWidth="1"/>
    <col min="14092" max="14092" width="10.85546875" style="120" bestFit="1" customWidth="1"/>
    <col min="14093" max="14337" width="12.7109375" style="120"/>
    <col min="14338" max="14338" width="21.28515625" style="120" customWidth="1"/>
    <col min="14339" max="14339" width="15" style="120" bestFit="1" customWidth="1"/>
    <col min="14340" max="14340" width="4.28515625" style="120" customWidth="1"/>
    <col min="14341" max="14341" width="10" style="120" customWidth="1"/>
    <col min="14342" max="14342" width="8.5703125" style="120" customWidth="1"/>
    <col min="14343" max="14343" width="8.5703125" style="120" bestFit="1" customWidth="1"/>
    <col min="14344" max="14345" width="7.140625" style="120" bestFit="1" customWidth="1"/>
    <col min="14346" max="14346" width="5.85546875" style="120" bestFit="1" customWidth="1"/>
    <col min="14347" max="14347" width="12.7109375" style="120" customWidth="1"/>
    <col min="14348" max="14348" width="10.85546875" style="120" bestFit="1" customWidth="1"/>
    <col min="14349" max="14593" width="12.7109375" style="120"/>
    <col min="14594" max="14594" width="21.28515625" style="120" customWidth="1"/>
    <col min="14595" max="14595" width="15" style="120" bestFit="1" customWidth="1"/>
    <col min="14596" max="14596" width="4.28515625" style="120" customWidth="1"/>
    <col min="14597" max="14597" width="10" style="120" customWidth="1"/>
    <col min="14598" max="14598" width="8.5703125" style="120" customWidth="1"/>
    <col min="14599" max="14599" width="8.5703125" style="120" bestFit="1" customWidth="1"/>
    <col min="14600" max="14601" width="7.140625" style="120" bestFit="1" customWidth="1"/>
    <col min="14602" max="14602" width="5.85546875" style="120" bestFit="1" customWidth="1"/>
    <col min="14603" max="14603" width="12.7109375" style="120" customWidth="1"/>
    <col min="14604" max="14604" width="10.85546875" style="120" bestFit="1" customWidth="1"/>
    <col min="14605" max="14849" width="12.7109375" style="120"/>
    <col min="14850" max="14850" width="21.28515625" style="120" customWidth="1"/>
    <col min="14851" max="14851" width="15" style="120" bestFit="1" customWidth="1"/>
    <col min="14852" max="14852" width="4.28515625" style="120" customWidth="1"/>
    <col min="14853" max="14853" width="10" style="120" customWidth="1"/>
    <col min="14854" max="14854" width="8.5703125" style="120" customWidth="1"/>
    <col min="14855" max="14855" width="8.5703125" style="120" bestFit="1" customWidth="1"/>
    <col min="14856" max="14857" width="7.140625" style="120" bestFit="1" customWidth="1"/>
    <col min="14858" max="14858" width="5.85546875" style="120" bestFit="1" customWidth="1"/>
    <col min="14859" max="14859" width="12.7109375" style="120" customWidth="1"/>
    <col min="14860" max="14860" width="10.85546875" style="120" bestFit="1" customWidth="1"/>
    <col min="14861" max="15105" width="12.7109375" style="120"/>
    <col min="15106" max="15106" width="21.28515625" style="120" customWidth="1"/>
    <col min="15107" max="15107" width="15" style="120" bestFit="1" customWidth="1"/>
    <col min="15108" max="15108" width="4.28515625" style="120" customWidth="1"/>
    <col min="15109" max="15109" width="10" style="120" customWidth="1"/>
    <col min="15110" max="15110" width="8.5703125" style="120" customWidth="1"/>
    <col min="15111" max="15111" width="8.5703125" style="120" bestFit="1" customWidth="1"/>
    <col min="15112" max="15113" width="7.140625" style="120" bestFit="1" customWidth="1"/>
    <col min="15114" max="15114" width="5.85546875" style="120" bestFit="1" customWidth="1"/>
    <col min="15115" max="15115" width="12.7109375" style="120" customWidth="1"/>
    <col min="15116" max="15116" width="10.85546875" style="120" bestFit="1" customWidth="1"/>
    <col min="15117" max="15361" width="12.7109375" style="120"/>
    <col min="15362" max="15362" width="21.28515625" style="120" customWidth="1"/>
    <col min="15363" max="15363" width="15" style="120" bestFit="1" customWidth="1"/>
    <col min="15364" max="15364" width="4.28515625" style="120" customWidth="1"/>
    <col min="15365" max="15365" width="10" style="120" customWidth="1"/>
    <col min="15366" max="15366" width="8.5703125" style="120" customWidth="1"/>
    <col min="15367" max="15367" width="8.5703125" style="120" bestFit="1" customWidth="1"/>
    <col min="15368" max="15369" width="7.140625" style="120" bestFit="1" customWidth="1"/>
    <col min="15370" max="15370" width="5.85546875" style="120" bestFit="1" customWidth="1"/>
    <col min="15371" max="15371" width="12.7109375" style="120" customWidth="1"/>
    <col min="15372" max="15372" width="10.85546875" style="120" bestFit="1" customWidth="1"/>
    <col min="15373" max="15617" width="12.7109375" style="120"/>
    <col min="15618" max="15618" width="21.28515625" style="120" customWidth="1"/>
    <col min="15619" max="15619" width="15" style="120" bestFit="1" customWidth="1"/>
    <col min="15620" max="15620" width="4.28515625" style="120" customWidth="1"/>
    <col min="15621" max="15621" width="10" style="120" customWidth="1"/>
    <col min="15622" max="15622" width="8.5703125" style="120" customWidth="1"/>
    <col min="15623" max="15623" width="8.5703125" style="120" bestFit="1" customWidth="1"/>
    <col min="15624" max="15625" width="7.140625" style="120" bestFit="1" customWidth="1"/>
    <col min="15626" max="15626" width="5.85546875" style="120" bestFit="1" customWidth="1"/>
    <col min="15627" max="15627" width="12.7109375" style="120" customWidth="1"/>
    <col min="15628" max="15628" width="10.85546875" style="120" bestFit="1" customWidth="1"/>
    <col min="15629" max="15873" width="12.7109375" style="120"/>
    <col min="15874" max="15874" width="21.28515625" style="120" customWidth="1"/>
    <col min="15875" max="15875" width="15" style="120" bestFit="1" customWidth="1"/>
    <col min="15876" max="15876" width="4.28515625" style="120" customWidth="1"/>
    <col min="15877" max="15877" width="10" style="120" customWidth="1"/>
    <col min="15878" max="15878" width="8.5703125" style="120" customWidth="1"/>
    <col min="15879" max="15879" width="8.5703125" style="120" bestFit="1" customWidth="1"/>
    <col min="15880" max="15881" width="7.140625" style="120" bestFit="1" customWidth="1"/>
    <col min="15882" max="15882" width="5.85546875" style="120" bestFit="1" customWidth="1"/>
    <col min="15883" max="15883" width="12.7109375" style="120" customWidth="1"/>
    <col min="15884" max="15884" width="10.85546875" style="120" bestFit="1" customWidth="1"/>
    <col min="15885" max="16129" width="12.7109375" style="120"/>
    <col min="16130" max="16130" width="21.28515625" style="120" customWidth="1"/>
    <col min="16131" max="16131" width="15" style="120" bestFit="1" customWidth="1"/>
    <col min="16132" max="16132" width="4.28515625" style="120" customWidth="1"/>
    <col min="16133" max="16133" width="10" style="120" customWidth="1"/>
    <col min="16134" max="16134" width="8.5703125" style="120" customWidth="1"/>
    <col min="16135" max="16135" width="8.5703125" style="120" bestFit="1" customWidth="1"/>
    <col min="16136" max="16137" width="7.140625" style="120" bestFit="1" customWidth="1"/>
    <col min="16138" max="16138" width="5.85546875" style="120" bestFit="1" customWidth="1"/>
    <col min="16139" max="16139" width="12.7109375" style="120" customWidth="1"/>
    <col min="16140" max="16140" width="10.85546875" style="120" bestFit="1" customWidth="1"/>
    <col min="16141" max="16384" width="12.7109375" style="120"/>
  </cols>
  <sheetData>
    <row r="1" spans="2:12" x14ac:dyDescent="0.25">
      <c r="B1" s="115" t="str">
        <f>المدخلات!G1</f>
        <v>المندوبية الجهوية للتربية</v>
      </c>
      <c r="C1" s="116">
        <f>المدخلات!I1</f>
        <v>0</v>
      </c>
      <c r="D1" s="117"/>
      <c r="E1" s="117"/>
      <c r="F1" s="118" t="str">
        <f>المدخلات!G4</f>
        <v>القسم</v>
      </c>
      <c r="G1" s="119"/>
      <c r="H1" s="329">
        <f>المدخلات!I4</f>
        <v>0</v>
      </c>
      <c r="I1" s="330"/>
    </row>
    <row r="2" spans="2:12" x14ac:dyDescent="0.25">
      <c r="B2" s="115" t="str">
        <f>المدخلات!G2</f>
        <v>المدرسة الإبتدائية</v>
      </c>
      <c r="C2" s="116">
        <f>المدخلات!I2</f>
        <v>0</v>
      </c>
      <c r="D2" s="122"/>
      <c r="E2" s="122"/>
      <c r="F2" s="118" t="str">
        <f>المدخلات!G5</f>
        <v>السنة الدراسية</v>
      </c>
      <c r="G2" s="124"/>
      <c r="H2" s="331" t="str">
        <f>المدخلات!I5</f>
        <v>2019-2018</v>
      </c>
      <c r="I2" s="332"/>
    </row>
    <row r="3" spans="2:12" x14ac:dyDescent="0.25">
      <c r="B3" s="121" t="str">
        <f>المدخلات!G3</f>
        <v>المعلم (ة)</v>
      </c>
      <c r="C3" s="149">
        <f>المدخلات!I3</f>
        <v>0</v>
      </c>
      <c r="D3" s="125"/>
      <c r="E3" s="125"/>
      <c r="F3" s="123" t="str">
        <f>المدخلات!G6</f>
        <v>عدد التلاميذ</v>
      </c>
      <c r="G3" s="126"/>
      <c r="H3" s="333">
        <f>المدخلات!I6</f>
        <v>45</v>
      </c>
      <c r="I3" s="334"/>
    </row>
    <row r="5" spans="2:12" ht="27.75" x14ac:dyDescent="0.4">
      <c r="B5" s="335" t="s">
        <v>82</v>
      </c>
      <c r="C5" s="335"/>
      <c r="D5" s="335"/>
      <c r="E5" s="335"/>
      <c r="F5" s="335"/>
      <c r="G5" s="335"/>
      <c r="H5" s="335"/>
      <c r="I5" s="335"/>
      <c r="K5" s="127"/>
      <c r="L5" s="127"/>
    </row>
    <row r="6" spans="2:12" x14ac:dyDescent="0.25">
      <c r="L6" s="127"/>
    </row>
    <row r="7" spans="2:12" x14ac:dyDescent="0.25">
      <c r="B7" s="128" t="s">
        <v>83</v>
      </c>
      <c r="C7" s="327" t="str">
        <f>VLOOKUP(H7,ثلاثي1!A5:AA49,2,FALSE)</f>
        <v/>
      </c>
      <c r="D7" s="328"/>
      <c r="E7" s="328"/>
      <c r="G7" s="132" t="s">
        <v>86</v>
      </c>
      <c r="H7" s="150">
        <v>1</v>
      </c>
    </row>
    <row r="8" spans="2:12" s="129" customFormat="1" x14ac:dyDescent="0.25">
      <c r="L8" s="127"/>
    </row>
    <row r="9" spans="2:12" s="129" customFormat="1" ht="18" x14ac:dyDescent="0.25">
      <c r="B9" s="336" t="str">
        <f>ثلاثي1!D3</f>
        <v>مجال اللغة العربية</v>
      </c>
      <c r="C9" s="337"/>
      <c r="D9" s="120"/>
      <c r="E9" s="128" t="str">
        <f>ثلاثي1!B57</f>
        <v>معدل القسم</v>
      </c>
      <c r="F9" s="130" t="str">
        <f>ثلاثي1!B56</f>
        <v>أدنى عدد</v>
      </c>
      <c r="G9" s="130" t="str">
        <f>ثلاثي1!B55</f>
        <v>أعلى عدد</v>
      </c>
      <c r="L9" s="131"/>
    </row>
    <row r="10" spans="2:12" s="129" customFormat="1" x14ac:dyDescent="0.25">
      <c r="B10" s="132" t="str">
        <f>ثلاثي1!D4</f>
        <v>تواصل شفوي</v>
      </c>
      <c r="C10" s="133">
        <f>VLOOKUP(H7,ثلاثي1!A5:AA49,4,FALSE)</f>
        <v>0</v>
      </c>
      <c r="D10" s="120"/>
      <c r="E10" s="134" t="e">
        <f>ثلاثي1!D57</f>
        <v>#DIV/0!</v>
      </c>
      <c r="F10" s="135">
        <f>ثلاثي1!D56</f>
        <v>0</v>
      </c>
      <c r="G10" s="135">
        <f>ثلاثي1!D55</f>
        <v>0</v>
      </c>
      <c r="H10" s="141" t="str">
        <f>IF(AND(C10=F10,C$29=G$29),"للتثبت","")</f>
        <v>للتثبت</v>
      </c>
    </row>
    <row r="11" spans="2:12" s="129" customFormat="1" x14ac:dyDescent="0.25">
      <c r="B11" s="136" t="str">
        <f>ثلاثي1!E4</f>
        <v>قراءة</v>
      </c>
      <c r="C11" s="133">
        <f>VLOOKUP(H7,ثلاثي1!A5:AA49,5,FALSE)</f>
        <v>0</v>
      </c>
      <c r="D11" s="137"/>
      <c r="E11" s="134" t="e">
        <f>ثلاثي1!E57</f>
        <v>#DIV/0!</v>
      </c>
      <c r="F11" s="135">
        <f>ثلاثي1!E56</f>
        <v>0</v>
      </c>
      <c r="G11" s="135">
        <f>ثلاثي1!E55</f>
        <v>0</v>
      </c>
      <c r="H11" s="141" t="str">
        <f>IF(AND(C11=F11,C$29=G$29),"للتثبت","")</f>
        <v>للتثبت</v>
      </c>
      <c r="I11" s="137"/>
      <c r="J11" s="138"/>
      <c r="K11" s="138"/>
      <c r="L11" s="138"/>
    </row>
    <row r="12" spans="2:12" s="129" customFormat="1" x14ac:dyDescent="0.25">
      <c r="B12" s="136" t="str">
        <f>ثلاثي1!F4</f>
        <v>الخط</v>
      </c>
      <c r="C12" s="133">
        <f>VLOOKUP(H7,ثلاثي1!A5:AA49,6,FALSE)</f>
        <v>0</v>
      </c>
      <c r="D12" s="137"/>
      <c r="E12" s="134" t="e">
        <f>ثلاثي1!F57</f>
        <v>#DIV/0!</v>
      </c>
      <c r="F12" s="135">
        <f>ثلاثي1!F56</f>
        <v>0</v>
      </c>
      <c r="G12" s="135">
        <f>+ثلاثي1!F55</f>
        <v>0</v>
      </c>
      <c r="H12" s="141" t="str">
        <f>IF(AND(C12=F12,C$29=G$29),"للتثبت","")</f>
        <v>للتثبت</v>
      </c>
      <c r="I12" s="137"/>
      <c r="J12" s="138"/>
      <c r="K12" s="138"/>
      <c r="L12" s="138"/>
    </row>
    <row r="13" spans="2:12" s="129" customFormat="1" x14ac:dyDescent="0.25">
      <c r="B13" s="136" t="str">
        <f>ثلاثي1!G4</f>
        <v>إنتاج كتابي</v>
      </c>
      <c r="C13" s="133">
        <f>VLOOKUP(H7,ثلاثي1!A5:AA49,7,FALSE)</f>
        <v>0</v>
      </c>
      <c r="D13" s="137"/>
      <c r="E13" s="134" t="e">
        <f>ثلاثي1!G57</f>
        <v>#DIV/0!</v>
      </c>
      <c r="F13" s="135">
        <f>ثلاثي1!G56</f>
        <v>0</v>
      </c>
      <c r="G13" s="135">
        <f>ثلاثي1!G55</f>
        <v>0</v>
      </c>
      <c r="H13" s="141" t="str">
        <f>IF(AND(C13=F13,C$29=G$29),"للتثبت","")</f>
        <v>للتثبت</v>
      </c>
      <c r="I13" s="137"/>
      <c r="J13" s="138"/>
      <c r="K13" s="138"/>
      <c r="L13" s="138"/>
    </row>
    <row r="14" spans="2:12" x14ac:dyDescent="0.25">
      <c r="B14" s="136" t="str">
        <f>ثلاثي1!I4</f>
        <v>معدل المجال</v>
      </c>
      <c r="C14" s="151">
        <f>VLOOKUP(H7,ثلاثي1!A5:AA49,9,FALSE)</f>
        <v>0</v>
      </c>
      <c r="D14" s="137"/>
      <c r="E14" s="134">
        <f>ثلاثي1!I57</f>
        <v>0</v>
      </c>
      <c r="F14" s="135">
        <f>ثلاثي1!I56</f>
        <v>0</v>
      </c>
      <c r="G14" s="135">
        <f>ثلاثي1!I55</f>
        <v>0</v>
      </c>
      <c r="H14" s="141" t="str">
        <f>IF(AND(C14=F14,C$29=G$29),"للتثبت","")</f>
        <v>للتثبت</v>
      </c>
      <c r="I14" s="137"/>
      <c r="J14" s="137"/>
      <c r="K14" s="138"/>
      <c r="L14" s="138"/>
    </row>
    <row r="15" spans="2:12" x14ac:dyDescent="0.25">
      <c r="B15" s="137"/>
      <c r="C15" s="139"/>
      <c r="D15" s="137"/>
      <c r="E15" s="140"/>
      <c r="F15" s="139"/>
      <c r="G15" s="139"/>
      <c r="H15" s="140"/>
      <c r="J15" s="137"/>
      <c r="K15" s="137"/>
      <c r="L15" s="137"/>
    </row>
    <row r="16" spans="2:12" ht="18" x14ac:dyDescent="0.25">
      <c r="B16" s="325" t="str">
        <f>ثلاثي1!K3</f>
        <v>مجال العلوم والتكنولوجيا</v>
      </c>
      <c r="C16" s="326"/>
      <c r="D16" s="137"/>
      <c r="E16" s="140"/>
      <c r="F16" s="141"/>
      <c r="G16" s="141"/>
      <c r="H16" s="141"/>
      <c r="K16" s="137"/>
      <c r="L16" s="137"/>
    </row>
    <row r="17" spans="2:12" x14ac:dyDescent="0.25">
      <c r="B17" s="136" t="str">
        <f>ثلاثي1!K4</f>
        <v>رياضيات</v>
      </c>
      <c r="C17" s="142">
        <f>VLOOKUP(H7,ثلاثي1!A5:AA49,11,FALSE)</f>
        <v>0</v>
      </c>
      <c r="E17" s="134" t="e">
        <f>ثلاثي1!K57</f>
        <v>#DIV/0!</v>
      </c>
      <c r="F17" s="135">
        <f>ثلاثي1!K56</f>
        <v>0</v>
      </c>
      <c r="G17" s="135">
        <f>ثلاثي1!K55</f>
        <v>0</v>
      </c>
      <c r="H17" s="141" t="str">
        <f>IF(AND(C17=F17,C$29=G$29),"للتثبت","")</f>
        <v>للتثبت</v>
      </c>
      <c r="I17" s="143"/>
      <c r="K17" s="137"/>
      <c r="L17" s="137"/>
    </row>
    <row r="18" spans="2:12" x14ac:dyDescent="0.25">
      <c r="B18" s="136" t="str">
        <f>ثلاثي1!L4</f>
        <v>الإيقاظ العلمي</v>
      </c>
      <c r="C18" s="133">
        <f>VLOOKUP(H7,ثلاثي1!A5:AA49,12,FALSE)</f>
        <v>0</v>
      </c>
      <c r="D18" s="144"/>
      <c r="E18" s="134" t="e">
        <f>ثلاثي1!L57</f>
        <v>#DIV/0!</v>
      </c>
      <c r="F18" s="135">
        <f>ثلاثي1!L56</f>
        <v>0</v>
      </c>
      <c r="G18" s="135">
        <f>ثلاثي1!L55</f>
        <v>0</v>
      </c>
      <c r="H18" s="141" t="str">
        <f>IF(AND(C18=F18,C$29=G$29),"للتثبت","")</f>
        <v>للتثبت</v>
      </c>
      <c r="I18" s="143"/>
      <c r="J18" s="143"/>
      <c r="K18" s="137"/>
      <c r="L18" s="137"/>
    </row>
    <row r="19" spans="2:12" x14ac:dyDescent="0.25">
      <c r="B19" s="136" t="str">
        <f>ثلاثي1!M4</f>
        <v>تربية تكنولوجية</v>
      </c>
      <c r="C19" s="133">
        <f>VLOOKUP(H7,ثلاثي1!A5:AA49,13,FALSE)</f>
        <v>0</v>
      </c>
      <c r="D19" s="137"/>
      <c r="E19" s="134" t="e">
        <f>ثلاثي1!M57</f>
        <v>#DIV/0!</v>
      </c>
      <c r="F19" s="135">
        <f>ثلاثي1!M56</f>
        <v>0</v>
      </c>
      <c r="G19" s="135">
        <f>ثلاثي1!M55</f>
        <v>0</v>
      </c>
      <c r="H19" s="141" t="str">
        <f>IF(AND(C19=F19,C$29=G$29),"للتثبت","")</f>
        <v>للتثبت</v>
      </c>
      <c r="I19" s="137"/>
      <c r="J19" s="143"/>
      <c r="K19" s="137"/>
      <c r="L19" s="137"/>
    </row>
    <row r="20" spans="2:12" x14ac:dyDescent="0.25">
      <c r="B20" s="136" t="str">
        <f>ثلاثي1!O4</f>
        <v>معدل المجال</v>
      </c>
      <c r="C20" s="152">
        <f>VLOOKUP(H7,ثلاثي1!A5:AA49,15,FALSE)</f>
        <v>0</v>
      </c>
      <c r="D20" s="137"/>
      <c r="E20" s="134">
        <f>ثلاثي1!O57</f>
        <v>0</v>
      </c>
      <c r="F20" s="135">
        <f>ثلاثي1!O56</f>
        <v>0</v>
      </c>
      <c r="G20" s="135">
        <f>ثلاثي1!O55</f>
        <v>0</v>
      </c>
      <c r="H20" s="141" t="str">
        <f>IF(AND(C20=F20,C$29=G$29),"للتثبت","")</f>
        <v>للتثبت</v>
      </c>
      <c r="I20" s="137"/>
      <c r="J20" s="137"/>
      <c r="K20" s="137"/>
      <c r="L20" s="137"/>
    </row>
    <row r="21" spans="2:12" x14ac:dyDescent="0.25">
      <c r="B21" s="137"/>
      <c r="C21" s="141"/>
      <c r="D21" s="137"/>
      <c r="E21" s="140"/>
      <c r="F21" s="141"/>
      <c r="G21" s="141"/>
      <c r="H21" s="141"/>
      <c r="I21" s="140"/>
      <c r="J21" s="137"/>
      <c r="K21" s="137"/>
      <c r="L21" s="137"/>
    </row>
    <row r="22" spans="2:12" ht="18" x14ac:dyDescent="0.25">
      <c r="B22" s="325" t="str">
        <f>ثلاثي1!Q3</f>
        <v>مجال التنشئة</v>
      </c>
      <c r="C22" s="326"/>
      <c r="D22" s="137"/>
      <c r="H22" s="141"/>
      <c r="K22" s="137"/>
      <c r="L22" s="137"/>
    </row>
    <row r="23" spans="2:12" x14ac:dyDescent="0.25">
      <c r="B23" s="136" t="str">
        <f>ثلاثي1!Q4</f>
        <v>تربية إسلامية</v>
      </c>
      <c r="C23" s="142">
        <f>VLOOKUP(H7,ثلاثي1!A5:AA49,17,FALSE)</f>
        <v>0</v>
      </c>
      <c r="E23" s="134" t="e">
        <f>ثلاثي1!Q57</f>
        <v>#DIV/0!</v>
      </c>
      <c r="F23" s="135">
        <f>ثلاثي1!Q56</f>
        <v>0</v>
      </c>
      <c r="G23" s="135">
        <f>ثلاثي1!Q55</f>
        <v>0</v>
      </c>
      <c r="H23" s="141" t="str">
        <f>IF(AND(C23=F23,C$29=G$29),"للتثبت","")</f>
        <v>للتثبت</v>
      </c>
      <c r="J23" s="137"/>
      <c r="K23" s="137"/>
      <c r="L23" s="137"/>
    </row>
    <row r="24" spans="2:12" x14ac:dyDescent="0.25">
      <c r="B24" s="136" t="str">
        <f>ثلاثي1!R4</f>
        <v>تربية تشكيلية</v>
      </c>
      <c r="C24" s="142">
        <f>VLOOKUP(H7,ثلاثي1!A5:AA49,18,FALSE)</f>
        <v>0</v>
      </c>
      <c r="D24" s="137"/>
      <c r="E24" s="134" t="e">
        <f>ثلاثي1!R57</f>
        <v>#DIV/0!</v>
      </c>
      <c r="F24" s="135">
        <f>ثلاثي1!R56</f>
        <v>0</v>
      </c>
      <c r="G24" s="135">
        <f>ثلاثي1!R55</f>
        <v>0</v>
      </c>
      <c r="H24" s="141" t="str">
        <f>IF(AND(C24=F24,C$29=G$29),"للتثبت","")</f>
        <v>للتثبت</v>
      </c>
      <c r="I24" s="137"/>
      <c r="J24" s="137"/>
      <c r="K24" s="137"/>
      <c r="L24" s="137"/>
    </row>
    <row r="25" spans="2:12" x14ac:dyDescent="0.25">
      <c r="B25" s="136" t="str">
        <f>ثلاثي1!S4</f>
        <v>تربية موسيقية</v>
      </c>
      <c r="C25" s="142">
        <f>VLOOKUP(H7,ثلاثي1!A5:AA49,19,FALSE)</f>
        <v>0</v>
      </c>
      <c r="D25" s="137"/>
      <c r="E25" s="134" t="e">
        <f>ثلاثي1!S57</f>
        <v>#DIV/0!</v>
      </c>
      <c r="F25" s="135">
        <f>ثلاثي1!S56</f>
        <v>0</v>
      </c>
      <c r="G25" s="135">
        <f>ثلاثي1!S55</f>
        <v>0</v>
      </c>
      <c r="H25" s="141" t="str">
        <f>IF(AND(C25=F25,C$29=G$29),"للتثبت","")</f>
        <v>للتثبت</v>
      </c>
      <c r="J25" s="137"/>
      <c r="K25" s="137"/>
      <c r="L25" s="137"/>
    </row>
    <row r="26" spans="2:12" x14ac:dyDescent="0.25">
      <c r="B26" s="136" t="str">
        <f>ثلاثي1!T4</f>
        <v>تربية بدنية</v>
      </c>
      <c r="C26" s="142">
        <f>IF(VLOOKUP(H7,ثلاثي1!A5:AA49,20,FALSE)=7.77,"معفى",VLOOKUP(H7,ثلاثي1!A5:AA49,20,FALSE))</f>
        <v>0</v>
      </c>
      <c r="E26" s="134">
        <f>ثلاثي1!T57</f>
        <v>0</v>
      </c>
      <c r="F26" s="135">
        <f>ثلاثي1!T56</f>
        <v>0</v>
      </c>
      <c r="G26" s="135">
        <f>ثلاثي1!T55</f>
        <v>0</v>
      </c>
      <c r="H26" s="141" t="str">
        <f>IF(AND(C26=F26,C$29=G$29),"للتثبت","")</f>
        <v>للتثبت</v>
      </c>
      <c r="J26" s="137"/>
      <c r="K26" s="137"/>
      <c r="L26" s="137"/>
    </row>
    <row r="27" spans="2:12" x14ac:dyDescent="0.25">
      <c r="B27" s="136" t="str">
        <f>ثلاثي1!V4</f>
        <v>معدل المجال</v>
      </c>
      <c r="C27" s="152">
        <f>VLOOKUP(H7,ثلاثي1!A5:AA49,22,FALSE)</f>
        <v>0</v>
      </c>
      <c r="E27" s="134">
        <f>ثلاثي1!V57</f>
        <v>0</v>
      </c>
      <c r="F27" s="135">
        <f>ثلاثي1!V56</f>
        <v>0</v>
      </c>
      <c r="G27" s="135">
        <f>ثلاثي1!V55</f>
        <v>0</v>
      </c>
      <c r="H27" s="141" t="str">
        <f>IF(AND(C27=F27,C$29=G$29),"للتثبت","")</f>
        <v>للتثبت</v>
      </c>
      <c r="J27" s="137"/>
      <c r="K27" s="137"/>
      <c r="L27" s="137"/>
    </row>
    <row r="28" spans="2:12" x14ac:dyDescent="0.25">
      <c r="B28" s="137"/>
      <c r="C28" s="141"/>
      <c r="D28" s="137"/>
      <c r="E28" s="140"/>
      <c r="H28" s="141"/>
      <c r="J28" s="137"/>
      <c r="K28" s="139"/>
      <c r="L28" s="137"/>
    </row>
    <row r="29" spans="2:12" ht="18" x14ac:dyDescent="0.25">
      <c r="B29" s="145" t="s">
        <v>84</v>
      </c>
      <c r="C29" s="133">
        <f>VLOOKUP(H7,ثلاثي1!A5:AA49,25,FALSE)</f>
        <v>0</v>
      </c>
      <c r="E29" s="134">
        <f>ثلاثي1!Y57</f>
        <v>0</v>
      </c>
      <c r="F29" s="135">
        <f>ثلاثي1!Y56</f>
        <v>0</v>
      </c>
      <c r="G29" s="135">
        <f>ثلاثي1!Y55</f>
        <v>0</v>
      </c>
      <c r="H29" s="140"/>
      <c r="I29" s="137"/>
      <c r="J29" s="140"/>
      <c r="K29" s="140"/>
      <c r="L29" s="137"/>
    </row>
    <row r="30" spans="2:12" ht="18" x14ac:dyDescent="0.25">
      <c r="B30" s="145" t="s">
        <v>85</v>
      </c>
      <c r="C30" s="146">
        <f>VLOOKUP(H7,ثلاثي1!A5:AA49,26,FALSE)</f>
        <v>1</v>
      </c>
      <c r="D30" s="144"/>
      <c r="E30" s="144"/>
      <c r="F30" s="140"/>
      <c r="H30" s="137"/>
      <c r="I30" s="137"/>
      <c r="J30" s="137"/>
      <c r="K30" s="137"/>
      <c r="L30" s="137"/>
    </row>
    <row r="31" spans="2:12" ht="18" x14ac:dyDescent="0.25">
      <c r="B31" s="145" t="s">
        <v>37</v>
      </c>
      <c r="C31" s="133" t="str">
        <f>VLOOKUP(H7,ثلاثي1!A5:AA49,27,FALSE)</f>
        <v/>
      </c>
      <c r="D31" s="137"/>
      <c r="E31" s="140"/>
      <c r="F31" s="140"/>
      <c r="H31" s="137"/>
      <c r="I31" s="137"/>
      <c r="J31" s="137"/>
      <c r="K31" s="137"/>
      <c r="L31" s="137"/>
    </row>
    <row r="32" spans="2:12" x14ac:dyDescent="0.25">
      <c r="H32" s="137"/>
      <c r="I32" s="137"/>
      <c r="J32" s="137"/>
      <c r="K32" s="137"/>
      <c r="L32" s="137"/>
    </row>
    <row r="33" spans="2:12" x14ac:dyDescent="0.25">
      <c r="B33" s="171" t="s">
        <v>95</v>
      </c>
      <c r="H33" s="137"/>
      <c r="I33" s="137"/>
      <c r="J33" s="137"/>
      <c r="K33" s="137"/>
      <c r="L33" s="137"/>
    </row>
    <row r="34" spans="2:12" ht="15.75" x14ac:dyDescent="0.25">
      <c r="B34" s="163" t="str">
        <f>IF(C34="","","فارق أعداد")</f>
        <v/>
      </c>
      <c r="C34" s="164" t="str">
        <f>IF(MAX(C10:C13,C17:C19,C23:C26)-MIN(C10:C13,C17:C19,C23:C26)&gt;=15,"فارق بين أعلى أعداده وأدنى أعداده يساوي أو يفوق 15 من 20","")</f>
        <v/>
      </c>
      <c r="D34" s="165"/>
      <c r="E34" s="166"/>
      <c r="F34" s="117"/>
      <c r="G34" s="117"/>
      <c r="H34" s="167"/>
      <c r="I34" s="137"/>
      <c r="J34" s="137"/>
      <c r="K34" s="137"/>
      <c r="L34" s="137"/>
    </row>
    <row r="35" spans="2:12" ht="15.75" x14ac:dyDescent="0.25">
      <c r="B35" s="176" t="str">
        <f>IF(C35="","","تثبت في معدل المجالات")</f>
        <v>تثبت في معدل المجالات</v>
      </c>
      <c r="C35" s="172" t="str">
        <f>IF(AND(OR(C14=F14,C20=F20,C27=F27),OR(C14=G14,C20=G20,C27=G27)),"تلميذ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35" s="173"/>
      <c r="E35" s="174"/>
      <c r="F35" s="175"/>
      <c r="G35" s="175"/>
      <c r="H35" s="177"/>
      <c r="I35" s="137"/>
      <c r="J35" s="137"/>
      <c r="K35" s="137"/>
      <c r="L35" s="137"/>
    </row>
    <row r="36" spans="2:12" x14ac:dyDescent="0.25">
      <c r="B36" s="178"/>
      <c r="C36" s="125"/>
      <c r="D36" s="125"/>
      <c r="E36" s="125"/>
      <c r="F36" s="125"/>
      <c r="G36" s="125"/>
      <c r="H36" s="170"/>
      <c r="I36" s="137"/>
      <c r="J36" s="137"/>
      <c r="K36" s="137"/>
      <c r="L36" s="137"/>
    </row>
    <row r="37" spans="2:12" x14ac:dyDescent="0.25">
      <c r="H37" s="137"/>
      <c r="I37" s="137"/>
      <c r="J37" s="137"/>
      <c r="K37" s="137"/>
      <c r="L37" s="137"/>
    </row>
    <row r="38" spans="2:12" x14ac:dyDescent="0.25">
      <c r="H38" s="137"/>
      <c r="I38" s="137"/>
      <c r="J38" s="137"/>
      <c r="K38" s="137"/>
      <c r="L38" s="137"/>
    </row>
    <row r="39" spans="2:12" x14ac:dyDescent="0.25">
      <c r="B39" s="137"/>
      <c r="E39" s="137"/>
      <c r="F39" s="137"/>
      <c r="G39" s="137"/>
      <c r="H39" s="137"/>
      <c r="I39" s="137"/>
      <c r="J39" s="137"/>
      <c r="K39" s="137"/>
      <c r="L39" s="137"/>
    </row>
    <row r="40" spans="2:12" x14ac:dyDescent="0.25">
      <c r="B40" s="137"/>
      <c r="D40" s="137"/>
      <c r="E40" s="137"/>
      <c r="H40" s="137"/>
      <c r="I40" s="137"/>
      <c r="J40" s="137"/>
      <c r="K40" s="137"/>
      <c r="L40" s="137"/>
    </row>
    <row r="41" spans="2:12" x14ac:dyDescent="0.25">
      <c r="B41" s="137"/>
      <c r="C41" s="140"/>
      <c r="D41" s="137"/>
      <c r="E41" s="137"/>
      <c r="F41" s="144"/>
      <c r="G41" s="144"/>
      <c r="H41" s="137"/>
      <c r="I41" s="137"/>
      <c r="J41" s="137"/>
      <c r="K41" s="137"/>
      <c r="L41" s="137"/>
    </row>
    <row r="42" spans="2:12" x14ac:dyDescent="0.25">
      <c r="B42" s="137"/>
      <c r="D42" s="137"/>
      <c r="E42" s="137"/>
      <c r="H42" s="137"/>
      <c r="I42" s="137"/>
      <c r="J42" s="137"/>
      <c r="K42" s="137"/>
      <c r="L42" s="137"/>
    </row>
    <row r="43" spans="2:12" x14ac:dyDescent="0.25">
      <c r="B43" s="137"/>
      <c r="C43" s="147"/>
      <c r="D43" s="137"/>
      <c r="E43" s="137"/>
      <c r="F43" s="144"/>
      <c r="G43" s="144"/>
      <c r="H43" s="137"/>
      <c r="I43" s="137"/>
      <c r="J43" s="137"/>
      <c r="K43" s="137"/>
      <c r="L43" s="137"/>
    </row>
    <row r="44" spans="2:12" x14ac:dyDescent="0.25">
      <c r="B44" s="137"/>
      <c r="C44" s="137"/>
      <c r="D44" s="137"/>
      <c r="E44" s="137"/>
      <c r="F44" s="137"/>
      <c r="G44" s="137"/>
      <c r="H44" s="137"/>
      <c r="I44" s="137"/>
      <c r="J44" s="137"/>
      <c r="K44" s="137"/>
      <c r="L44" s="137"/>
    </row>
    <row r="45" spans="2:12" x14ac:dyDescent="0.25">
      <c r="B45" s="137"/>
      <c r="C45" s="137"/>
      <c r="D45" s="137"/>
      <c r="E45" s="137"/>
      <c r="F45" s="137"/>
      <c r="G45" s="137"/>
      <c r="H45" s="137"/>
      <c r="I45" s="137"/>
      <c r="J45" s="137"/>
      <c r="K45" s="137"/>
      <c r="L45" s="137"/>
    </row>
    <row r="46" spans="2:12" x14ac:dyDescent="0.25">
      <c r="B46" s="137"/>
      <c r="C46" s="137"/>
      <c r="D46" s="137"/>
      <c r="E46" s="137"/>
      <c r="F46" s="137"/>
      <c r="G46" s="137"/>
      <c r="H46" s="137"/>
      <c r="I46" s="137"/>
      <c r="J46" s="137"/>
      <c r="K46" s="137"/>
      <c r="L46" s="137"/>
    </row>
    <row r="47" spans="2:12" x14ac:dyDescent="0.25">
      <c r="B47" s="137"/>
      <c r="C47" s="137"/>
      <c r="D47" s="137"/>
      <c r="E47" s="137"/>
      <c r="F47" s="137"/>
      <c r="G47" s="137"/>
      <c r="H47" s="137"/>
      <c r="I47" s="137"/>
      <c r="J47" s="137"/>
      <c r="K47" s="137"/>
      <c r="L47" s="137"/>
    </row>
    <row r="48" spans="2:12" x14ac:dyDescent="0.25">
      <c r="B48" s="137"/>
      <c r="C48" s="137"/>
      <c r="D48" s="137"/>
      <c r="E48" s="137"/>
      <c r="F48" s="137"/>
      <c r="G48" s="137"/>
      <c r="H48" s="137"/>
      <c r="I48" s="137"/>
      <c r="J48" s="137"/>
      <c r="K48" s="137"/>
      <c r="L48" s="137"/>
    </row>
    <row r="49" spans="2:12" x14ac:dyDescent="0.25">
      <c r="B49" s="137"/>
      <c r="D49" s="137"/>
      <c r="E49" s="137"/>
      <c r="I49" s="137"/>
      <c r="J49" s="137"/>
      <c r="K49" s="137"/>
      <c r="L49" s="137"/>
    </row>
    <row r="50" spans="2:12" x14ac:dyDescent="0.25">
      <c r="B50" s="137"/>
      <c r="D50" s="137"/>
      <c r="E50" s="137"/>
      <c r="I50" s="137"/>
      <c r="J50" s="137"/>
      <c r="K50" s="137"/>
      <c r="L50" s="137"/>
    </row>
    <row r="51" spans="2:12" x14ac:dyDescent="0.25">
      <c r="B51" s="137"/>
      <c r="E51" s="137"/>
      <c r="I51" s="137"/>
      <c r="J51" s="137"/>
      <c r="K51" s="137"/>
      <c r="L51" s="137"/>
    </row>
    <row r="52" spans="2:12" x14ac:dyDescent="0.25">
      <c r="B52" s="137"/>
      <c r="D52" s="137"/>
      <c r="E52" s="137"/>
      <c r="I52" s="137"/>
      <c r="J52" s="137"/>
      <c r="K52" s="137"/>
      <c r="L52" s="137"/>
    </row>
    <row r="53" spans="2:12" x14ac:dyDescent="0.25">
      <c r="B53" s="137"/>
      <c r="D53" s="137"/>
      <c r="E53" s="137"/>
      <c r="I53" s="137"/>
      <c r="J53" s="137"/>
      <c r="K53" s="137"/>
      <c r="L53" s="137"/>
    </row>
    <row r="54" spans="2:12" x14ac:dyDescent="0.25">
      <c r="B54" s="137"/>
      <c r="C54" s="148"/>
      <c r="D54" s="137"/>
      <c r="E54" s="137"/>
      <c r="I54" s="137"/>
      <c r="J54" s="137"/>
      <c r="K54" s="137"/>
      <c r="L54" s="137"/>
    </row>
    <row r="55" spans="2:12" x14ac:dyDescent="0.25">
      <c r="B55" s="137"/>
      <c r="C55" s="140"/>
      <c r="D55" s="137"/>
      <c r="E55" s="137"/>
      <c r="F55" s="137"/>
      <c r="G55" s="137"/>
      <c r="H55" s="137"/>
      <c r="I55" s="137"/>
      <c r="J55" s="137"/>
      <c r="K55" s="137"/>
      <c r="L55" s="137"/>
    </row>
    <row r="56" spans="2:12" x14ac:dyDescent="0.25">
      <c r="B56" s="137"/>
      <c r="C56" s="140"/>
      <c r="D56" s="137"/>
      <c r="E56" s="137"/>
      <c r="F56" s="137"/>
      <c r="G56" s="137"/>
      <c r="H56" s="137"/>
      <c r="J56" s="137"/>
      <c r="K56" s="137"/>
      <c r="L56" s="137"/>
    </row>
    <row r="57" spans="2:12" x14ac:dyDescent="0.25">
      <c r="C57" s="141"/>
    </row>
  </sheetData>
  <sheetProtection formatCells="0" deleteRows="0" selectLockedCells="1" autoFilter="0"/>
  <mergeCells count="8">
    <mergeCell ref="B16:C16"/>
    <mergeCell ref="B22:C22"/>
    <mergeCell ref="C7:E7"/>
    <mergeCell ref="H1:I1"/>
    <mergeCell ref="H2:I2"/>
    <mergeCell ref="H3:I3"/>
    <mergeCell ref="B5:I5"/>
    <mergeCell ref="B9:C9"/>
  </mergeCells>
  <conditionalFormatting sqref="F10">
    <cfRule type="cellIs" dxfId="145" priority="45" stopIfTrue="1" operator="equal">
      <formula>$C$10</formula>
    </cfRule>
  </conditionalFormatting>
  <conditionalFormatting sqref="G10">
    <cfRule type="cellIs" dxfId="144" priority="44" stopIfTrue="1" operator="equal">
      <formula>$C$10</formula>
    </cfRule>
  </conditionalFormatting>
  <conditionalFormatting sqref="F11">
    <cfRule type="cellIs" dxfId="143" priority="43" stopIfTrue="1" operator="equal">
      <formula>$C$11</formula>
    </cfRule>
  </conditionalFormatting>
  <conditionalFormatting sqref="G11">
    <cfRule type="cellIs" dxfId="142" priority="42" stopIfTrue="1" operator="equal">
      <formula>$C$11</formula>
    </cfRule>
  </conditionalFormatting>
  <conditionalFormatting sqref="F12">
    <cfRule type="cellIs" dxfId="141" priority="41" stopIfTrue="1" operator="equal">
      <formula>$C$12</formula>
    </cfRule>
  </conditionalFormatting>
  <conditionalFormatting sqref="G12">
    <cfRule type="cellIs" dxfId="140" priority="40" stopIfTrue="1" operator="equal">
      <formula>$C$12</formula>
    </cfRule>
  </conditionalFormatting>
  <conditionalFormatting sqref="F13">
    <cfRule type="cellIs" dxfId="139" priority="39" stopIfTrue="1" operator="equal">
      <formula>$C$13</formula>
    </cfRule>
  </conditionalFormatting>
  <conditionalFormatting sqref="G13">
    <cfRule type="cellIs" dxfId="138" priority="38" stopIfTrue="1" operator="equal">
      <formula>$C$13</formula>
    </cfRule>
  </conditionalFormatting>
  <conditionalFormatting sqref="F14">
    <cfRule type="cellIs" dxfId="137" priority="37" stopIfTrue="1" operator="equal">
      <formula>$C$14</formula>
    </cfRule>
  </conditionalFormatting>
  <conditionalFormatting sqref="G14">
    <cfRule type="cellIs" dxfId="136" priority="36" stopIfTrue="1" operator="equal">
      <formula>$C$14</formula>
    </cfRule>
  </conditionalFormatting>
  <conditionalFormatting sqref="F17">
    <cfRule type="cellIs" dxfId="135" priority="35" stopIfTrue="1" operator="equal">
      <formula>$C$17</formula>
    </cfRule>
  </conditionalFormatting>
  <conditionalFormatting sqref="G17">
    <cfRule type="cellIs" dxfId="134" priority="34" stopIfTrue="1" operator="equal">
      <formula>$C$17</formula>
    </cfRule>
  </conditionalFormatting>
  <conditionalFormatting sqref="F18">
    <cfRule type="cellIs" dxfId="133" priority="33" stopIfTrue="1" operator="equal">
      <formula>$C$18</formula>
    </cfRule>
  </conditionalFormatting>
  <conditionalFormatting sqref="G18">
    <cfRule type="cellIs" dxfId="132" priority="32" stopIfTrue="1" operator="equal">
      <formula>$C$18</formula>
    </cfRule>
  </conditionalFormatting>
  <conditionalFormatting sqref="F19">
    <cfRule type="cellIs" dxfId="131" priority="31" stopIfTrue="1" operator="equal">
      <formula>$C$19</formula>
    </cfRule>
  </conditionalFormatting>
  <conditionalFormatting sqref="G19">
    <cfRule type="cellIs" dxfId="130" priority="30" stopIfTrue="1" operator="equal">
      <formula>$C$19</formula>
    </cfRule>
  </conditionalFormatting>
  <conditionalFormatting sqref="F20">
    <cfRule type="cellIs" dxfId="129" priority="29" stopIfTrue="1" operator="equal">
      <formula>$C$20</formula>
    </cfRule>
  </conditionalFormatting>
  <conditionalFormatting sqref="G20">
    <cfRule type="cellIs" dxfId="128" priority="28" stopIfTrue="1" operator="equal">
      <formula>$C$20</formula>
    </cfRule>
  </conditionalFormatting>
  <conditionalFormatting sqref="F23">
    <cfRule type="cellIs" dxfId="127" priority="27" stopIfTrue="1" operator="equal">
      <formula>$C$23</formula>
    </cfRule>
  </conditionalFormatting>
  <conditionalFormatting sqref="G23">
    <cfRule type="cellIs" dxfId="126" priority="26" stopIfTrue="1" operator="equal">
      <formula>$C$23</formula>
    </cfRule>
  </conditionalFormatting>
  <conditionalFormatting sqref="G24">
    <cfRule type="cellIs" dxfId="125" priority="21" stopIfTrue="1" operator="equal">
      <formula>$C$24</formula>
    </cfRule>
  </conditionalFormatting>
  <conditionalFormatting sqref="F24">
    <cfRule type="cellIs" dxfId="124" priority="20" stopIfTrue="1" operator="equal">
      <formula>$C$24</formula>
    </cfRule>
  </conditionalFormatting>
  <conditionalFormatting sqref="G25">
    <cfRule type="cellIs" dxfId="123" priority="19" stopIfTrue="1" operator="equal">
      <formula>$C$25</formula>
    </cfRule>
  </conditionalFormatting>
  <conditionalFormatting sqref="F25">
    <cfRule type="cellIs" dxfId="122" priority="18" stopIfTrue="1" operator="equal">
      <formula>$C$25</formula>
    </cfRule>
  </conditionalFormatting>
  <conditionalFormatting sqref="G26">
    <cfRule type="cellIs" dxfId="121" priority="17" stopIfTrue="1" operator="equal">
      <formula>$C$26</formula>
    </cfRule>
  </conditionalFormatting>
  <conditionalFormatting sqref="F26">
    <cfRule type="cellIs" dxfId="120" priority="16" stopIfTrue="1" operator="equal">
      <formula>$C$26</formula>
    </cfRule>
  </conditionalFormatting>
  <conditionalFormatting sqref="G27">
    <cfRule type="cellIs" dxfId="119" priority="15" stopIfTrue="1" operator="equal">
      <formula>$C$27</formula>
    </cfRule>
  </conditionalFormatting>
  <conditionalFormatting sqref="F27">
    <cfRule type="cellIs" dxfId="118" priority="14" stopIfTrue="1" operator="equal">
      <formula>$C$27</formula>
    </cfRule>
  </conditionalFormatting>
  <conditionalFormatting sqref="F29">
    <cfRule type="cellIs" dxfId="117" priority="5" stopIfTrue="1" operator="equal">
      <formula>$C$29</formula>
    </cfRule>
  </conditionalFormatting>
  <conditionalFormatting sqref="G29">
    <cfRule type="cellIs" dxfId="116" priority="4" stopIfTrue="1" operator="equal">
      <formula>$C$29</formula>
    </cfRule>
  </conditionalFormatting>
  <conditionalFormatting sqref="H10:H29">
    <cfRule type="containsText" dxfId="115" priority="1" operator="containsText" text="للتثبت">
      <formula>NOT(ISERROR(SEARCH("للتثبت",H10)))</formula>
    </cfRule>
  </conditionalFormatting>
  <dataValidations count="2">
    <dataValidation type="whole" allowBlank="1" showInputMessage="1" showErrorMessage="1" sqref="WVT983039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33 JE65533 TA65533 ACW65533 AMS65533 AWO65533 BGK65533 BQG65533 CAC65533 CJY65533 CTU65533 DDQ65533 DNM65533 DXI65533 EHE65533 ERA65533 FAW65533 FKS65533 FUO65533 GEK65533 GOG65533 GYC65533 HHY65533 HRU65533 IBQ65533 ILM65533 IVI65533 JFE65533 JPA65533 JYW65533 KIS65533 KSO65533 LCK65533 LMG65533 LWC65533 MFY65533 MPU65533 MZQ65533 NJM65533 NTI65533 ODE65533 ONA65533 OWW65533 PGS65533 PQO65533 QAK65533 QKG65533 QUC65533 RDY65533 RNU65533 RXQ65533 SHM65533 SRI65533 TBE65533 TLA65533 TUW65533 UES65533 UOO65533 UYK65533 VIG65533 VSC65533 WBY65533 WLU65533 WVQ65533 I131069 JE131069 TA131069 ACW131069 AMS131069 AWO131069 BGK131069 BQG131069 CAC131069 CJY131069 CTU131069 DDQ131069 DNM131069 DXI131069 EHE131069 ERA131069 FAW131069 FKS131069 FUO131069 GEK131069 GOG131069 GYC131069 HHY131069 HRU131069 IBQ131069 ILM131069 IVI131069 JFE131069 JPA131069 JYW131069 KIS131069 KSO131069 LCK131069 LMG131069 LWC131069 MFY131069 MPU131069 MZQ131069 NJM131069 NTI131069 ODE131069 ONA131069 OWW131069 PGS131069 PQO131069 QAK131069 QKG131069 QUC131069 RDY131069 RNU131069 RXQ131069 SHM131069 SRI131069 TBE131069 TLA131069 TUW131069 UES131069 UOO131069 UYK131069 VIG131069 VSC131069 WBY131069 WLU131069 WVQ131069 I196605 JE196605 TA196605 ACW196605 AMS196605 AWO196605 BGK196605 BQG196605 CAC196605 CJY196605 CTU196605 DDQ196605 DNM196605 DXI196605 EHE196605 ERA196605 FAW196605 FKS196605 FUO196605 GEK196605 GOG196605 GYC196605 HHY196605 HRU196605 IBQ196605 ILM196605 IVI196605 JFE196605 JPA196605 JYW196605 KIS196605 KSO196605 LCK196605 LMG196605 LWC196605 MFY196605 MPU196605 MZQ196605 NJM196605 NTI196605 ODE196605 ONA196605 OWW196605 PGS196605 PQO196605 QAK196605 QKG196605 QUC196605 RDY196605 RNU196605 RXQ196605 SHM196605 SRI196605 TBE196605 TLA196605 TUW196605 UES196605 UOO196605 UYK196605 VIG196605 VSC196605 WBY196605 WLU196605 WVQ196605 I262141 JE262141 TA262141 ACW262141 AMS262141 AWO262141 BGK262141 BQG262141 CAC262141 CJY262141 CTU262141 DDQ262141 DNM262141 DXI262141 EHE262141 ERA262141 FAW262141 FKS262141 FUO262141 GEK262141 GOG262141 GYC262141 HHY262141 HRU262141 IBQ262141 ILM262141 IVI262141 JFE262141 JPA262141 JYW262141 KIS262141 KSO262141 LCK262141 LMG262141 LWC262141 MFY262141 MPU262141 MZQ262141 NJM262141 NTI262141 ODE262141 ONA262141 OWW262141 PGS262141 PQO262141 QAK262141 QKG262141 QUC262141 RDY262141 RNU262141 RXQ262141 SHM262141 SRI262141 TBE262141 TLA262141 TUW262141 UES262141 UOO262141 UYK262141 VIG262141 VSC262141 WBY262141 WLU262141 WVQ262141 I327677 JE327677 TA327677 ACW327677 AMS327677 AWO327677 BGK327677 BQG327677 CAC327677 CJY327677 CTU327677 DDQ327677 DNM327677 DXI327677 EHE327677 ERA327677 FAW327677 FKS327677 FUO327677 GEK327677 GOG327677 GYC327677 HHY327677 HRU327677 IBQ327677 ILM327677 IVI327677 JFE327677 JPA327677 JYW327677 KIS327677 KSO327677 LCK327677 LMG327677 LWC327677 MFY327677 MPU327677 MZQ327677 NJM327677 NTI327677 ODE327677 ONA327677 OWW327677 PGS327677 PQO327677 QAK327677 QKG327677 QUC327677 RDY327677 RNU327677 RXQ327677 SHM327677 SRI327677 TBE327677 TLA327677 TUW327677 UES327677 UOO327677 UYK327677 VIG327677 VSC327677 WBY327677 WLU327677 WVQ327677 I393213 JE393213 TA393213 ACW393213 AMS393213 AWO393213 BGK393213 BQG393213 CAC393213 CJY393213 CTU393213 DDQ393213 DNM393213 DXI393213 EHE393213 ERA393213 FAW393213 FKS393213 FUO393213 GEK393213 GOG393213 GYC393213 HHY393213 HRU393213 IBQ393213 ILM393213 IVI393213 JFE393213 JPA393213 JYW393213 KIS393213 KSO393213 LCK393213 LMG393213 LWC393213 MFY393213 MPU393213 MZQ393213 NJM393213 NTI393213 ODE393213 ONA393213 OWW393213 PGS393213 PQO393213 QAK393213 QKG393213 QUC393213 RDY393213 RNU393213 RXQ393213 SHM393213 SRI393213 TBE393213 TLA393213 TUW393213 UES393213 UOO393213 UYK393213 VIG393213 VSC393213 WBY393213 WLU393213 WVQ393213 I458749 JE458749 TA458749 ACW458749 AMS458749 AWO458749 BGK458749 BQG458749 CAC458749 CJY458749 CTU458749 DDQ458749 DNM458749 DXI458749 EHE458749 ERA458749 FAW458749 FKS458749 FUO458749 GEK458749 GOG458749 GYC458749 HHY458749 HRU458749 IBQ458749 ILM458749 IVI458749 JFE458749 JPA458749 JYW458749 KIS458749 KSO458749 LCK458749 LMG458749 LWC458749 MFY458749 MPU458749 MZQ458749 NJM458749 NTI458749 ODE458749 ONA458749 OWW458749 PGS458749 PQO458749 QAK458749 QKG458749 QUC458749 RDY458749 RNU458749 RXQ458749 SHM458749 SRI458749 TBE458749 TLA458749 TUW458749 UES458749 UOO458749 UYK458749 VIG458749 VSC458749 WBY458749 WLU458749 WVQ458749 I524285 JE524285 TA524285 ACW524285 AMS524285 AWO524285 BGK524285 BQG524285 CAC524285 CJY524285 CTU524285 DDQ524285 DNM524285 DXI524285 EHE524285 ERA524285 FAW524285 FKS524285 FUO524285 GEK524285 GOG524285 GYC524285 HHY524285 HRU524285 IBQ524285 ILM524285 IVI524285 JFE524285 JPA524285 JYW524285 KIS524285 KSO524285 LCK524285 LMG524285 LWC524285 MFY524285 MPU524285 MZQ524285 NJM524285 NTI524285 ODE524285 ONA524285 OWW524285 PGS524285 PQO524285 QAK524285 QKG524285 QUC524285 RDY524285 RNU524285 RXQ524285 SHM524285 SRI524285 TBE524285 TLA524285 TUW524285 UES524285 UOO524285 UYK524285 VIG524285 VSC524285 WBY524285 WLU524285 WVQ524285 I589821 JE589821 TA589821 ACW589821 AMS589821 AWO589821 BGK589821 BQG589821 CAC589821 CJY589821 CTU589821 DDQ589821 DNM589821 DXI589821 EHE589821 ERA589821 FAW589821 FKS589821 FUO589821 GEK589821 GOG589821 GYC589821 HHY589821 HRU589821 IBQ589821 ILM589821 IVI589821 JFE589821 JPA589821 JYW589821 KIS589821 KSO589821 LCK589821 LMG589821 LWC589821 MFY589821 MPU589821 MZQ589821 NJM589821 NTI589821 ODE589821 ONA589821 OWW589821 PGS589821 PQO589821 QAK589821 QKG589821 QUC589821 RDY589821 RNU589821 RXQ589821 SHM589821 SRI589821 TBE589821 TLA589821 TUW589821 UES589821 UOO589821 UYK589821 VIG589821 VSC589821 WBY589821 WLU589821 WVQ589821 I655357 JE655357 TA655357 ACW655357 AMS655357 AWO655357 BGK655357 BQG655357 CAC655357 CJY655357 CTU655357 DDQ655357 DNM655357 DXI655357 EHE655357 ERA655357 FAW655357 FKS655357 FUO655357 GEK655357 GOG655357 GYC655357 HHY655357 HRU655357 IBQ655357 ILM655357 IVI655357 JFE655357 JPA655357 JYW655357 KIS655357 KSO655357 LCK655357 LMG655357 LWC655357 MFY655357 MPU655357 MZQ655357 NJM655357 NTI655357 ODE655357 ONA655357 OWW655357 PGS655357 PQO655357 QAK655357 QKG655357 QUC655357 RDY655357 RNU655357 RXQ655357 SHM655357 SRI655357 TBE655357 TLA655357 TUW655357 UES655357 UOO655357 UYK655357 VIG655357 VSC655357 WBY655357 WLU655357 WVQ655357 I720893 JE720893 TA720893 ACW720893 AMS720893 AWO720893 BGK720893 BQG720893 CAC720893 CJY720893 CTU720893 DDQ720893 DNM720893 DXI720893 EHE720893 ERA720893 FAW720893 FKS720893 FUO720893 GEK720893 GOG720893 GYC720893 HHY720893 HRU720893 IBQ720893 ILM720893 IVI720893 JFE720893 JPA720893 JYW720893 KIS720893 KSO720893 LCK720893 LMG720893 LWC720893 MFY720893 MPU720893 MZQ720893 NJM720893 NTI720893 ODE720893 ONA720893 OWW720893 PGS720893 PQO720893 QAK720893 QKG720893 QUC720893 RDY720893 RNU720893 RXQ720893 SHM720893 SRI720893 TBE720893 TLA720893 TUW720893 UES720893 UOO720893 UYK720893 VIG720893 VSC720893 WBY720893 WLU720893 WVQ720893 I786429 JE786429 TA786429 ACW786429 AMS786429 AWO786429 BGK786429 BQG786429 CAC786429 CJY786429 CTU786429 DDQ786429 DNM786429 DXI786429 EHE786429 ERA786429 FAW786429 FKS786429 FUO786429 GEK786429 GOG786429 GYC786429 HHY786429 HRU786429 IBQ786429 ILM786429 IVI786429 JFE786429 JPA786429 JYW786429 KIS786429 KSO786429 LCK786429 LMG786429 LWC786429 MFY786429 MPU786429 MZQ786429 NJM786429 NTI786429 ODE786429 ONA786429 OWW786429 PGS786429 PQO786429 QAK786429 QKG786429 QUC786429 RDY786429 RNU786429 RXQ786429 SHM786429 SRI786429 TBE786429 TLA786429 TUW786429 UES786429 UOO786429 UYK786429 VIG786429 VSC786429 WBY786429 WLU786429 WVQ786429 I851965 JE851965 TA851965 ACW851965 AMS851965 AWO851965 BGK851965 BQG851965 CAC851965 CJY851965 CTU851965 DDQ851965 DNM851965 DXI851965 EHE851965 ERA851965 FAW851965 FKS851965 FUO851965 GEK851965 GOG851965 GYC851965 HHY851965 HRU851965 IBQ851965 ILM851965 IVI851965 JFE851965 JPA851965 JYW851965 KIS851965 KSO851965 LCK851965 LMG851965 LWC851965 MFY851965 MPU851965 MZQ851965 NJM851965 NTI851965 ODE851965 ONA851965 OWW851965 PGS851965 PQO851965 QAK851965 QKG851965 QUC851965 RDY851965 RNU851965 RXQ851965 SHM851965 SRI851965 TBE851965 TLA851965 TUW851965 UES851965 UOO851965 UYK851965 VIG851965 VSC851965 WBY851965 WLU851965 WVQ851965 I917501 JE917501 TA917501 ACW917501 AMS917501 AWO917501 BGK917501 BQG917501 CAC917501 CJY917501 CTU917501 DDQ917501 DNM917501 DXI917501 EHE917501 ERA917501 FAW917501 FKS917501 FUO917501 GEK917501 GOG917501 GYC917501 HHY917501 HRU917501 IBQ917501 ILM917501 IVI917501 JFE917501 JPA917501 JYW917501 KIS917501 KSO917501 LCK917501 LMG917501 LWC917501 MFY917501 MPU917501 MZQ917501 NJM917501 NTI917501 ODE917501 ONA917501 OWW917501 PGS917501 PQO917501 QAK917501 QKG917501 QUC917501 RDY917501 RNU917501 RXQ917501 SHM917501 SRI917501 TBE917501 TLA917501 TUW917501 UES917501 UOO917501 UYK917501 VIG917501 VSC917501 WBY917501 WLU917501 WVQ917501 I983037 JE983037 TA983037 ACW983037 AMS983037 AWO983037 BGK983037 BQG983037 CAC983037 CJY983037 CTU983037 DDQ983037 DNM983037 DXI983037 EHE983037 ERA983037 FAW983037 FKS983037 FUO983037 GEK983037 GOG983037 GYC983037 HHY983037 HRU983037 IBQ983037 ILM983037 IVI983037 JFE983037 JPA983037 JYW983037 KIS983037 KSO983037 LCK983037 LMG983037 LWC983037 MFY983037 MPU983037 MZQ983037 NJM983037 NTI983037 ODE983037 ONA983037 OWW983037 PGS983037 PQO983037 QAK983037 QKG983037 QUC983037 RDY983037 RNU983037 RXQ983037 SHM983037 SRI983037 TBE983037 TLA983037 TUW983037 UES983037 UOO983037 UYK983037 VIG983037 VSC983037 WBY983037 WLU983037 WVQ983037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35 JH65535 TD65535 ACZ65535 AMV65535 AWR65535 BGN65535 BQJ65535 CAF65535 CKB65535 CTX65535 DDT65535 DNP65535 DXL65535 EHH65535 ERD65535 FAZ65535 FKV65535 FUR65535 GEN65535 GOJ65535 GYF65535 HIB65535 HRX65535 IBT65535 ILP65535 IVL65535 JFH65535 JPD65535 JYZ65535 KIV65535 KSR65535 LCN65535 LMJ65535 LWF65535 MGB65535 MPX65535 MZT65535 NJP65535 NTL65535 ODH65535 OND65535 OWZ65535 PGV65535 PQR65535 QAN65535 QKJ65535 QUF65535 REB65535 RNX65535 RXT65535 SHP65535 SRL65535 TBH65535 TLD65535 TUZ65535 UEV65535 UOR65535 UYN65535 VIJ65535 VSF65535 WCB65535 WLX65535 WVT65535 L131071 JH131071 TD131071 ACZ131071 AMV131071 AWR131071 BGN131071 BQJ131071 CAF131071 CKB131071 CTX131071 DDT131071 DNP131071 DXL131071 EHH131071 ERD131071 FAZ131071 FKV131071 FUR131071 GEN131071 GOJ131071 GYF131071 HIB131071 HRX131071 IBT131071 ILP131071 IVL131071 JFH131071 JPD131071 JYZ131071 KIV131071 KSR131071 LCN131071 LMJ131071 LWF131071 MGB131071 MPX131071 MZT131071 NJP131071 NTL131071 ODH131071 OND131071 OWZ131071 PGV131071 PQR131071 QAN131071 QKJ131071 QUF131071 REB131071 RNX131071 RXT131071 SHP131071 SRL131071 TBH131071 TLD131071 TUZ131071 UEV131071 UOR131071 UYN131071 VIJ131071 VSF131071 WCB131071 WLX131071 WVT131071 L196607 JH196607 TD196607 ACZ196607 AMV196607 AWR196607 BGN196607 BQJ196607 CAF196607 CKB196607 CTX196607 DDT196607 DNP196607 DXL196607 EHH196607 ERD196607 FAZ196607 FKV196607 FUR196607 GEN196607 GOJ196607 GYF196607 HIB196607 HRX196607 IBT196607 ILP196607 IVL196607 JFH196607 JPD196607 JYZ196607 KIV196607 KSR196607 LCN196607 LMJ196607 LWF196607 MGB196607 MPX196607 MZT196607 NJP196607 NTL196607 ODH196607 OND196607 OWZ196607 PGV196607 PQR196607 QAN196607 QKJ196607 QUF196607 REB196607 RNX196607 RXT196607 SHP196607 SRL196607 TBH196607 TLD196607 TUZ196607 UEV196607 UOR196607 UYN196607 VIJ196607 VSF196607 WCB196607 WLX196607 WVT196607 L262143 JH262143 TD262143 ACZ262143 AMV262143 AWR262143 BGN262143 BQJ262143 CAF262143 CKB262143 CTX262143 DDT262143 DNP262143 DXL262143 EHH262143 ERD262143 FAZ262143 FKV262143 FUR262143 GEN262143 GOJ262143 GYF262143 HIB262143 HRX262143 IBT262143 ILP262143 IVL262143 JFH262143 JPD262143 JYZ262143 KIV262143 KSR262143 LCN262143 LMJ262143 LWF262143 MGB262143 MPX262143 MZT262143 NJP262143 NTL262143 ODH262143 OND262143 OWZ262143 PGV262143 PQR262143 QAN262143 QKJ262143 QUF262143 REB262143 RNX262143 RXT262143 SHP262143 SRL262143 TBH262143 TLD262143 TUZ262143 UEV262143 UOR262143 UYN262143 VIJ262143 VSF262143 WCB262143 WLX262143 WVT262143 L327679 JH327679 TD327679 ACZ327679 AMV327679 AWR327679 BGN327679 BQJ327679 CAF327679 CKB327679 CTX327679 DDT327679 DNP327679 DXL327679 EHH327679 ERD327679 FAZ327679 FKV327679 FUR327679 GEN327679 GOJ327679 GYF327679 HIB327679 HRX327679 IBT327679 ILP327679 IVL327679 JFH327679 JPD327679 JYZ327679 KIV327679 KSR327679 LCN327679 LMJ327679 LWF327679 MGB327679 MPX327679 MZT327679 NJP327679 NTL327679 ODH327679 OND327679 OWZ327679 PGV327679 PQR327679 QAN327679 QKJ327679 QUF327679 REB327679 RNX327679 RXT327679 SHP327679 SRL327679 TBH327679 TLD327679 TUZ327679 UEV327679 UOR327679 UYN327679 VIJ327679 VSF327679 WCB327679 WLX327679 WVT327679 L393215 JH393215 TD393215 ACZ393215 AMV393215 AWR393215 BGN393215 BQJ393215 CAF393215 CKB393215 CTX393215 DDT393215 DNP393215 DXL393215 EHH393215 ERD393215 FAZ393215 FKV393215 FUR393215 GEN393215 GOJ393215 GYF393215 HIB393215 HRX393215 IBT393215 ILP393215 IVL393215 JFH393215 JPD393215 JYZ393215 KIV393215 KSR393215 LCN393215 LMJ393215 LWF393215 MGB393215 MPX393215 MZT393215 NJP393215 NTL393215 ODH393215 OND393215 OWZ393215 PGV393215 PQR393215 QAN393215 QKJ393215 QUF393215 REB393215 RNX393215 RXT393215 SHP393215 SRL393215 TBH393215 TLD393215 TUZ393215 UEV393215 UOR393215 UYN393215 VIJ393215 VSF393215 WCB393215 WLX393215 WVT393215 L458751 JH458751 TD458751 ACZ458751 AMV458751 AWR458751 BGN458751 BQJ458751 CAF458751 CKB458751 CTX458751 DDT458751 DNP458751 DXL458751 EHH458751 ERD458751 FAZ458751 FKV458751 FUR458751 GEN458751 GOJ458751 GYF458751 HIB458751 HRX458751 IBT458751 ILP458751 IVL458751 JFH458751 JPD458751 JYZ458751 KIV458751 KSR458751 LCN458751 LMJ458751 LWF458751 MGB458751 MPX458751 MZT458751 NJP458751 NTL458751 ODH458751 OND458751 OWZ458751 PGV458751 PQR458751 QAN458751 QKJ458751 QUF458751 REB458751 RNX458751 RXT458751 SHP458751 SRL458751 TBH458751 TLD458751 TUZ458751 UEV458751 UOR458751 UYN458751 VIJ458751 VSF458751 WCB458751 WLX458751 WVT458751 L524287 JH524287 TD524287 ACZ524287 AMV524287 AWR524287 BGN524287 BQJ524287 CAF524287 CKB524287 CTX524287 DDT524287 DNP524287 DXL524287 EHH524287 ERD524287 FAZ524287 FKV524287 FUR524287 GEN524287 GOJ524287 GYF524287 HIB524287 HRX524287 IBT524287 ILP524287 IVL524287 JFH524287 JPD524287 JYZ524287 KIV524287 KSR524287 LCN524287 LMJ524287 LWF524287 MGB524287 MPX524287 MZT524287 NJP524287 NTL524287 ODH524287 OND524287 OWZ524287 PGV524287 PQR524287 QAN524287 QKJ524287 QUF524287 REB524287 RNX524287 RXT524287 SHP524287 SRL524287 TBH524287 TLD524287 TUZ524287 UEV524287 UOR524287 UYN524287 VIJ524287 VSF524287 WCB524287 WLX524287 WVT524287 L589823 JH589823 TD589823 ACZ589823 AMV589823 AWR589823 BGN589823 BQJ589823 CAF589823 CKB589823 CTX589823 DDT589823 DNP589823 DXL589823 EHH589823 ERD589823 FAZ589823 FKV589823 FUR589823 GEN589823 GOJ589823 GYF589823 HIB589823 HRX589823 IBT589823 ILP589823 IVL589823 JFH589823 JPD589823 JYZ589823 KIV589823 KSR589823 LCN589823 LMJ589823 LWF589823 MGB589823 MPX589823 MZT589823 NJP589823 NTL589823 ODH589823 OND589823 OWZ589823 PGV589823 PQR589823 QAN589823 QKJ589823 QUF589823 REB589823 RNX589823 RXT589823 SHP589823 SRL589823 TBH589823 TLD589823 TUZ589823 UEV589823 UOR589823 UYN589823 VIJ589823 VSF589823 WCB589823 WLX589823 WVT589823 L655359 JH655359 TD655359 ACZ655359 AMV655359 AWR655359 BGN655359 BQJ655359 CAF655359 CKB655359 CTX655359 DDT655359 DNP655359 DXL655359 EHH655359 ERD655359 FAZ655359 FKV655359 FUR655359 GEN655359 GOJ655359 GYF655359 HIB655359 HRX655359 IBT655359 ILP655359 IVL655359 JFH655359 JPD655359 JYZ655359 KIV655359 KSR655359 LCN655359 LMJ655359 LWF655359 MGB655359 MPX655359 MZT655359 NJP655359 NTL655359 ODH655359 OND655359 OWZ655359 PGV655359 PQR655359 QAN655359 QKJ655359 QUF655359 REB655359 RNX655359 RXT655359 SHP655359 SRL655359 TBH655359 TLD655359 TUZ655359 UEV655359 UOR655359 UYN655359 VIJ655359 VSF655359 WCB655359 WLX655359 WVT655359 L720895 JH720895 TD720895 ACZ720895 AMV720895 AWR720895 BGN720895 BQJ720895 CAF720895 CKB720895 CTX720895 DDT720895 DNP720895 DXL720895 EHH720895 ERD720895 FAZ720895 FKV720895 FUR720895 GEN720895 GOJ720895 GYF720895 HIB720895 HRX720895 IBT720895 ILP720895 IVL720895 JFH720895 JPD720895 JYZ720895 KIV720895 KSR720895 LCN720895 LMJ720895 LWF720895 MGB720895 MPX720895 MZT720895 NJP720895 NTL720895 ODH720895 OND720895 OWZ720895 PGV720895 PQR720895 QAN720895 QKJ720895 QUF720895 REB720895 RNX720895 RXT720895 SHP720895 SRL720895 TBH720895 TLD720895 TUZ720895 UEV720895 UOR720895 UYN720895 VIJ720895 VSF720895 WCB720895 WLX720895 WVT720895 L786431 JH786431 TD786431 ACZ786431 AMV786431 AWR786431 BGN786431 BQJ786431 CAF786431 CKB786431 CTX786431 DDT786431 DNP786431 DXL786431 EHH786431 ERD786431 FAZ786431 FKV786431 FUR786431 GEN786431 GOJ786431 GYF786431 HIB786431 HRX786431 IBT786431 ILP786431 IVL786431 JFH786431 JPD786431 JYZ786431 KIV786431 KSR786431 LCN786431 LMJ786431 LWF786431 MGB786431 MPX786431 MZT786431 NJP786431 NTL786431 ODH786431 OND786431 OWZ786431 PGV786431 PQR786431 QAN786431 QKJ786431 QUF786431 REB786431 RNX786431 RXT786431 SHP786431 SRL786431 TBH786431 TLD786431 TUZ786431 UEV786431 UOR786431 UYN786431 VIJ786431 VSF786431 WCB786431 WLX786431 WVT786431 L851967 JH851967 TD851967 ACZ851967 AMV851967 AWR851967 BGN851967 BQJ851967 CAF851967 CKB851967 CTX851967 DDT851967 DNP851967 DXL851967 EHH851967 ERD851967 FAZ851967 FKV851967 FUR851967 GEN851967 GOJ851967 GYF851967 HIB851967 HRX851967 IBT851967 ILP851967 IVL851967 JFH851967 JPD851967 JYZ851967 KIV851967 KSR851967 LCN851967 LMJ851967 LWF851967 MGB851967 MPX851967 MZT851967 NJP851967 NTL851967 ODH851967 OND851967 OWZ851967 PGV851967 PQR851967 QAN851967 QKJ851967 QUF851967 REB851967 RNX851967 RXT851967 SHP851967 SRL851967 TBH851967 TLD851967 TUZ851967 UEV851967 UOR851967 UYN851967 VIJ851967 VSF851967 WCB851967 WLX851967 WVT851967 L917503 JH917503 TD917503 ACZ917503 AMV917503 AWR917503 BGN917503 BQJ917503 CAF917503 CKB917503 CTX917503 DDT917503 DNP917503 DXL917503 EHH917503 ERD917503 FAZ917503 FKV917503 FUR917503 GEN917503 GOJ917503 GYF917503 HIB917503 HRX917503 IBT917503 ILP917503 IVL917503 JFH917503 JPD917503 JYZ917503 KIV917503 KSR917503 LCN917503 LMJ917503 LWF917503 MGB917503 MPX917503 MZT917503 NJP917503 NTL917503 ODH917503 OND917503 OWZ917503 PGV917503 PQR917503 QAN917503 QKJ917503 QUF917503 REB917503 RNX917503 RXT917503 SHP917503 SRL917503 TBH917503 TLD917503 TUZ917503 UEV917503 UOR917503 UYN917503 VIJ917503 VSF917503 WCB917503 WLX917503 WVT917503 L983039 JH983039 TD983039 ACZ983039 AMV983039 AWR983039 BGN983039 BQJ983039 CAF983039 CKB983039 CTX983039 DDT983039 DNP983039 DXL983039 EHH983039 ERD983039 FAZ983039 FKV983039 FUR983039 GEN983039 GOJ983039 GYF983039 HIB983039 HRX983039 IBT983039 ILP983039 IVL983039 JFH983039 JPD983039 JYZ983039 KIV983039 KSR983039 LCN983039 LMJ983039 LWF983039 MGB983039 MPX983039 MZT983039 NJP983039 NTL983039 ODH983039 OND983039 OWZ983039 PGV983039 PQR983039 QAN983039 QKJ983039 QUF983039 REB983039 RNX983039 RXT983039 SHP983039 SRL983039 TBH983039 TLD983039 TUZ983039 UEV983039 UOR983039 UYN983039 VIJ983039 VSF983039 WCB983039 WLX983039">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4" r:id="rId4" name="Spinner 2">
              <controlPr defaultSize="0" print="0" autoFill="0" autoLine="0" autoPict="0">
                <anchor moveWithCells="1">
                  <from>
                    <xdr:col>8</xdr:col>
                    <xdr:colOff>85725</xdr:colOff>
                    <xdr:row>5</xdr:row>
                    <xdr:rowOff>47625</xdr:rowOff>
                  </from>
                  <to>
                    <xdr:col>9</xdr:col>
                    <xdr:colOff>133350</xdr:colOff>
                    <xdr:row>6</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L61"/>
  <sheetViews>
    <sheetView rightToLeft="1" zoomScale="78" zoomScaleNormal="78" workbookViewId="0">
      <selection activeCell="M13" sqref="M13"/>
    </sheetView>
  </sheetViews>
  <sheetFormatPr baseColWidth="10" defaultRowHeight="12.75" x14ac:dyDescent="0.2"/>
  <cols>
    <col min="1" max="1" width="11.42578125" style="242"/>
    <col min="2" max="4" width="11.42578125" style="233"/>
    <col min="5" max="5" width="7.5703125" style="233" customWidth="1"/>
    <col min="6" max="6" width="7.7109375" style="233" customWidth="1"/>
    <col min="7" max="7" width="14.5703125" style="233" bestFit="1" customWidth="1"/>
    <col min="8" max="260" width="11.42578125" style="233"/>
    <col min="261" max="261" width="7.5703125" style="233" customWidth="1"/>
    <col min="262" max="262" width="7.7109375" style="233" customWidth="1"/>
    <col min="263" max="263" width="14.5703125" style="233" bestFit="1" customWidth="1"/>
    <col min="264" max="516" width="11.42578125" style="233"/>
    <col min="517" max="517" width="7.5703125" style="233" customWidth="1"/>
    <col min="518" max="518" width="7.7109375" style="233" customWidth="1"/>
    <col min="519" max="519" width="14.5703125" style="233" bestFit="1" customWidth="1"/>
    <col min="520" max="772" width="11.42578125" style="233"/>
    <col min="773" max="773" width="7.5703125" style="233" customWidth="1"/>
    <col min="774" max="774" width="7.7109375" style="233" customWidth="1"/>
    <col min="775" max="775" width="14.5703125" style="233" bestFit="1" customWidth="1"/>
    <col min="776" max="1028" width="11.42578125" style="233"/>
    <col min="1029" max="1029" width="7.5703125" style="233" customWidth="1"/>
    <col min="1030" max="1030" width="7.7109375" style="233" customWidth="1"/>
    <col min="1031" max="1031" width="14.5703125" style="233" bestFit="1" customWidth="1"/>
    <col min="1032" max="1284" width="11.42578125" style="233"/>
    <col min="1285" max="1285" width="7.5703125" style="233" customWidth="1"/>
    <col min="1286" max="1286" width="7.7109375" style="233" customWidth="1"/>
    <col min="1287" max="1287" width="14.5703125" style="233" bestFit="1" customWidth="1"/>
    <col min="1288" max="1540" width="11.42578125" style="233"/>
    <col min="1541" max="1541" width="7.5703125" style="233" customWidth="1"/>
    <col min="1542" max="1542" width="7.7109375" style="233" customWidth="1"/>
    <col min="1543" max="1543" width="14.5703125" style="233" bestFit="1" customWidth="1"/>
    <col min="1544" max="1796" width="11.42578125" style="233"/>
    <col min="1797" max="1797" width="7.5703125" style="233" customWidth="1"/>
    <col min="1798" max="1798" width="7.7109375" style="233" customWidth="1"/>
    <col min="1799" max="1799" width="14.5703125" style="233" bestFit="1" customWidth="1"/>
    <col min="1800" max="2052" width="11.42578125" style="233"/>
    <col min="2053" max="2053" width="7.5703125" style="233" customWidth="1"/>
    <col min="2054" max="2054" width="7.7109375" style="233" customWidth="1"/>
    <col min="2055" max="2055" width="14.5703125" style="233" bestFit="1" customWidth="1"/>
    <col min="2056" max="2308" width="11.42578125" style="233"/>
    <col min="2309" max="2309" width="7.5703125" style="233" customWidth="1"/>
    <col min="2310" max="2310" width="7.7109375" style="233" customWidth="1"/>
    <col min="2311" max="2311" width="14.5703125" style="233" bestFit="1" customWidth="1"/>
    <col min="2312" max="2564" width="11.42578125" style="233"/>
    <col min="2565" max="2565" width="7.5703125" style="233" customWidth="1"/>
    <col min="2566" max="2566" width="7.7109375" style="233" customWidth="1"/>
    <col min="2567" max="2567" width="14.5703125" style="233" bestFit="1" customWidth="1"/>
    <col min="2568" max="2820" width="11.42578125" style="233"/>
    <col min="2821" max="2821" width="7.5703125" style="233" customWidth="1"/>
    <col min="2822" max="2822" width="7.7109375" style="233" customWidth="1"/>
    <col min="2823" max="2823" width="14.5703125" style="233" bestFit="1" customWidth="1"/>
    <col min="2824" max="3076" width="11.42578125" style="233"/>
    <col min="3077" max="3077" width="7.5703125" style="233" customWidth="1"/>
    <col min="3078" max="3078" width="7.7109375" style="233" customWidth="1"/>
    <col min="3079" max="3079" width="14.5703125" style="233" bestFit="1" customWidth="1"/>
    <col min="3080" max="3332" width="11.42578125" style="233"/>
    <col min="3333" max="3333" width="7.5703125" style="233" customWidth="1"/>
    <col min="3334" max="3334" width="7.7109375" style="233" customWidth="1"/>
    <col min="3335" max="3335" width="14.5703125" style="233" bestFit="1" customWidth="1"/>
    <col min="3336" max="3588" width="11.42578125" style="233"/>
    <col min="3589" max="3589" width="7.5703125" style="233" customWidth="1"/>
    <col min="3590" max="3590" width="7.7109375" style="233" customWidth="1"/>
    <col min="3591" max="3591" width="14.5703125" style="233" bestFit="1" customWidth="1"/>
    <col min="3592" max="3844" width="11.42578125" style="233"/>
    <col min="3845" max="3845" width="7.5703125" style="233" customWidth="1"/>
    <col min="3846" max="3846" width="7.7109375" style="233" customWidth="1"/>
    <col min="3847" max="3847" width="14.5703125" style="233" bestFit="1" customWidth="1"/>
    <col min="3848" max="4100" width="11.42578125" style="233"/>
    <col min="4101" max="4101" width="7.5703125" style="233" customWidth="1"/>
    <col min="4102" max="4102" width="7.7109375" style="233" customWidth="1"/>
    <col min="4103" max="4103" width="14.5703125" style="233" bestFit="1" customWidth="1"/>
    <col min="4104" max="4356" width="11.42578125" style="233"/>
    <col min="4357" max="4357" width="7.5703125" style="233" customWidth="1"/>
    <col min="4358" max="4358" width="7.7109375" style="233" customWidth="1"/>
    <col min="4359" max="4359" width="14.5703125" style="233" bestFit="1" customWidth="1"/>
    <col min="4360" max="4612" width="11.42578125" style="233"/>
    <col min="4613" max="4613" width="7.5703125" style="233" customWidth="1"/>
    <col min="4614" max="4614" width="7.7109375" style="233" customWidth="1"/>
    <col min="4615" max="4615" width="14.5703125" style="233" bestFit="1" customWidth="1"/>
    <col min="4616" max="4868" width="11.42578125" style="233"/>
    <col min="4869" max="4869" width="7.5703125" style="233" customWidth="1"/>
    <col min="4870" max="4870" width="7.7109375" style="233" customWidth="1"/>
    <col min="4871" max="4871" width="14.5703125" style="233" bestFit="1" customWidth="1"/>
    <col min="4872" max="5124" width="11.42578125" style="233"/>
    <col min="5125" max="5125" width="7.5703125" style="233" customWidth="1"/>
    <col min="5126" max="5126" width="7.7109375" style="233" customWidth="1"/>
    <col min="5127" max="5127" width="14.5703125" style="233" bestFit="1" customWidth="1"/>
    <col min="5128" max="5380" width="11.42578125" style="233"/>
    <col min="5381" max="5381" width="7.5703125" style="233" customWidth="1"/>
    <col min="5382" max="5382" width="7.7109375" style="233" customWidth="1"/>
    <col min="5383" max="5383" width="14.5703125" style="233" bestFit="1" customWidth="1"/>
    <col min="5384" max="5636" width="11.42578125" style="233"/>
    <col min="5637" max="5637" width="7.5703125" style="233" customWidth="1"/>
    <col min="5638" max="5638" width="7.7109375" style="233" customWidth="1"/>
    <col min="5639" max="5639" width="14.5703125" style="233" bestFit="1" customWidth="1"/>
    <col min="5640" max="5892" width="11.42578125" style="233"/>
    <col min="5893" max="5893" width="7.5703125" style="233" customWidth="1"/>
    <col min="5894" max="5894" width="7.7109375" style="233" customWidth="1"/>
    <col min="5895" max="5895" width="14.5703125" style="233" bestFit="1" customWidth="1"/>
    <col min="5896" max="6148" width="11.42578125" style="233"/>
    <col min="6149" max="6149" width="7.5703125" style="233" customWidth="1"/>
    <col min="6150" max="6150" width="7.7109375" style="233" customWidth="1"/>
    <col min="6151" max="6151" width="14.5703125" style="233" bestFit="1" customWidth="1"/>
    <col min="6152" max="6404" width="11.42578125" style="233"/>
    <col min="6405" max="6405" width="7.5703125" style="233" customWidth="1"/>
    <col min="6406" max="6406" width="7.7109375" style="233" customWidth="1"/>
    <col min="6407" max="6407" width="14.5703125" style="233" bestFit="1" customWidth="1"/>
    <col min="6408" max="6660" width="11.42578125" style="233"/>
    <col min="6661" max="6661" width="7.5703125" style="233" customWidth="1"/>
    <col min="6662" max="6662" width="7.7109375" style="233" customWidth="1"/>
    <col min="6663" max="6663" width="14.5703125" style="233" bestFit="1" customWidth="1"/>
    <col min="6664" max="6916" width="11.42578125" style="233"/>
    <col min="6917" max="6917" width="7.5703125" style="233" customWidth="1"/>
    <col min="6918" max="6918" width="7.7109375" style="233" customWidth="1"/>
    <col min="6919" max="6919" width="14.5703125" style="233" bestFit="1" customWidth="1"/>
    <col min="6920" max="7172" width="11.42578125" style="233"/>
    <col min="7173" max="7173" width="7.5703125" style="233" customWidth="1"/>
    <col min="7174" max="7174" width="7.7109375" style="233" customWidth="1"/>
    <col min="7175" max="7175" width="14.5703125" style="233" bestFit="1" customWidth="1"/>
    <col min="7176" max="7428" width="11.42578125" style="233"/>
    <col min="7429" max="7429" width="7.5703125" style="233" customWidth="1"/>
    <col min="7430" max="7430" width="7.7109375" style="233" customWidth="1"/>
    <col min="7431" max="7431" width="14.5703125" style="233" bestFit="1" customWidth="1"/>
    <col min="7432" max="7684" width="11.42578125" style="233"/>
    <col min="7685" max="7685" width="7.5703125" style="233" customWidth="1"/>
    <col min="7686" max="7686" width="7.7109375" style="233" customWidth="1"/>
    <col min="7687" max="7687" width="14.5703125" style="233" bestFit="1" customWidth="1"/>
    <col min="7688" max="7940" width="11.42578125" style="233"/>
    <col min="7941" max="7941" width="7.5703125" style="233" customWidth="1"/>
    <col min="7942" max="7942" width="7.7109375" style="233" customWidth="1"/>
    <col min="7943" max="7943" width="14.5703125" style="233" bestFit="1" customWidth="1"/>
    <col min="7944" max="8196" width="11.42578125" style="233"/>
    <col min="8197" max="8197" width="7.5703125" style="233" customWidth="1"/>
    <col min="8198" max="8198" width="7.7109375" style="233" customWidth="1"/>
    <col min="8199" max="8199" width="14.5703125" style="233" bestFit="1" customWidth="1"/>
    <col min="8200" max="8452" width="11.42578125" style="233"/>
    <col min="8453" max="8453" width="7.5703125" style="233" customWidth="1"/>
    <col min="8454" max="8454" width="7.7109375" style="233" customWidth="1"/>
    <col min="8455" max="8455" width="14.5703125" style="233" bestFit="1" customWidth="1"/>
    <col min="8456" max="8708" width="11.42578125" style="233"/>
    <col min="8709" max="8709" width="7.5703125" style="233" customWidth="1"/>
    <col min="8710" max="8710" width="7.7109375" style="233" customWidth="1"/>
    <col min="8711" max="8711" width="14.5703125" style="233" bestFit="1" customWidth="1"/>
    <col min="8712" max="8964" width="11.42578125" style="233"/>
    <col min="8965" max="8965" width="7.5703125" style="233" customWidth="1"/>
    <col min="8966" max="8966" width="7.7109375" style="233" customWidth="1"/>
    <col min="8967" max="8967" width="14.5703125" style="233" bestFit="1" customWidth="1"/>
    <col min="8968" max="9220" width="11.42578125" style="233"/>
    <col min="9221" max="9221" width="7.5703125" style="233" customWidth="1"/>
    <col min="9222" max="9222" width="7.7109375" style="233" customWidth="1"/>
    <col min="9223" max="9223" width="14.5703125" style="233" bestFit="1" customWidth="1"/>
    <col min="9224" max="9476" width="11.42578125" style="233"/>
    <col min="9477" max="9477" width="7.5703125" style="233" customWidth="1"/>
    <col min="9478" max="9478" width="7.7109375" style="233" customWidth="1"/>
    <col min="9479" max="9479" width="14.5703125" style="233" bestFit="1" customWidth="1"/>
    <col min="9480" max="9732" width="11.42578125" style="233"/>
    <col min="9733" max="9733" width="7.5703125" style="233" customWidth="1"/>
    <col min="9734" max="9734" width="7.7109375" style="233" customWidth="1"/>
    <col min="9735" max="9735" width="14.5703125" style="233" bestFit="1" customWidth="1"/>
    <col min="9736" max="9988" width="11.42578125" style="233"/>
    <col min="9989" max="9989" width="7.5703125" style="233" customWidth="1"/>
    <col min="9990" max="9990" width="7.7109375" style="233" customWidth="1"/>
    <col min="9991" max="9991" width="14.5703125" style="233" bestFit="1" customWidth="1"/>
    <col min="9992" max="10244" width="11.42578125" style="233"/>
    <col min="10245" max="10245" width="7.5703125" style="233" customWidth="1"/>
    <col min="10246" max="10246" width="7.7109375" style="233" customWidth="1"/>
    <col min="10247" max="10247" width="14.5703125" style="233" bestFit="1" customWidth="1"/>
    <col min="10248" max="10500" width="11.42578125" style="233"/>
    <col min="10501" max="10501" width="7.5703125" style="233" customWidth="1"/>
    <col min="10502" max="10502" width="7.7109375" style="233" customWidth="1"/>
    <col min="10503" max="10503" width="14.5703125" style="233" bestFit="1" customWidth="1"/>
    <col min="10504" max="10756" width="11.42578125" style="233"/>
    <col min="10757" max="10757" width="7.5703125" style="233" customWidth="1"/>
    <col min="10758" max="10758" width="7.7109375" style="233" customWidth="1"/>
    <col min="10759" max="10759" width="14.5703125" style="233" bestFit="1" customWidth="1"/>
    <col min="10760" max="11012" width="11.42578125" style="233"/>
    <col min="11013" max="11013" width="7.5703125" style="233" customWidth="1"/>
    <col min="11014" max="11014" width="7.7109375" style="233" customWidth="1"/>
    <col min="11015" max="11015" width="14.5703125" style="233" bestFit="1" customWidth="1"/>
    <col min="11016" max="11268" width="11.42578125" style="233"/>
    <col min="11269" max="11269" width="7.5703125" style="233" customWidth="1"/>
    <col min="11270" max="11270" width="7.7109375" style="233" customWidth="1"/>
    <col min="11271" max="11271" width="14.5703125" style="233" bestFit="1" customWidth="1"/>
    <col min="11272" max="11524" width="11.42578125" style="233"/>
    <col min="11525" max="11525" width="7.5703125" style="233" customWidth="1"/>
    <col min="11526" max="11526" width="7.7109375" style="233" customWidth="1"/>
    <col min="11527" max="11527" width="14.5703125" style="233" bestFit="1" customWidth="1"/>
    <col min="11528" max="11780" width="11.42578125" style="233"/>
    <col min="11781" max="11781" width="7.5703125" style="233" customWidth="1"/>
    <col min="11782" max="11782" width="7.7109375" style="233" customWidth="1"/>
    <col min="11783" max="11783" width="14.5703125" style="233" bestFit="1" customWidth="1"/>
    <col min="11784" max="12036" width="11.42578125" style="233"/>
    <col min="12037" max="12037" width="7.5703125" style="233" customWidth="1"/>
    <col min="12038" max="12038" width="7.7109375" style="233" customWidth="1"/>
    <col min="12039" max="12039" width="14.5703125" style="233" bestFit="1" customWidth="1"/>
    <col min="12040" max="12292" width="11.42578125" style="233"/>
    <col min="12293" max="12293" width="7.5703125" style="233" customWidth="1"/>
    <col min="12294" max="12294" width="7.7109375" style="233" customWidth="1"/>
    <col min="12295" max="12295" width="14.5703125" style="233" bestFit="1" customWidth="1"/>
    <col min="12296" max="12548" width="11.42578125" style="233"/>
    <col min="12549" max="12549" width="7.5703125" style="233" customWidth="1"/>
    <col min="12550" max="12550" width="7.7109375" style="233" customWidth="1"/>
    <col min="12551" max="12551" width="14.5703125" style="233" bestFit="1" customWidth="1"/>
    <col min="12552" max="12804" width="11.42578125" style="233"/>
    <col min="12805" max="12805" width="7.5703125" style="233" customWidth="1"/>
    <col min="12806" max="12806" width="7.7109375" style="233" customWidth="1"/>
    <col min="12807" max="12807" width="14.5703125" style="233" bestFit="1" customWidth="1"/>
    <col min="12808" max="13060" width="11.42578125" style="233"/>
    <col min="13061" max="13061" width="7.5703125" style="233" customWidth="1"/>
    <col min="13062" max="13062" width="7.7109375" style="233" customWidth="1"/>
    <col min="13063" max="13063" width="14.5703125" style="233" bestFit="1" customWidth="1"/>
    <col min="13064" max="13316" width="11.42578125" style="233"/>
    <col min="13317" max="13317" width="7.5703125" style="233" customWidth="1"/>
    <col min="13318" max="13318" width="7.7109375" style="233" customWidth="1"/>
    <col min="13319" max="13319" width="14.5703125" style="233" bestFit="1" customWidth="1"/>
    <col min="13320" max="13572" width="11.42578125" style="233"/>
    <col min="13573" max="13573" width="7.5703125" style="233" customWidth="1"/>
    <col min="13574" max="13574" width="7.7109375" style="233" customWidth="1"/>
    <col min="13575" max="13575" width="14.5703125" style="233" bestFit="1" customWidth="1"/>
    <col min="13576" max="13828" width="11.42578125" style="233"/>
    <col min="13829" max="13829" width="7.5703125" style="233" customWidth="1"/>
    <col min="13830" max="13830" width="7.7109375" style="233" customWidth="1"/>
    <col min="13831" max="13831" width="14.5703125" style="233" bestFit="1" customWidth="1"/>
    <col min="13832" max="14084" width="11.42578125" style="233"/>
    <col min="14085" max="14085" width="7.5703125" style="233" customWidth="1"/>
    <col min="14086" max="14086" width="7.7109375" style="233" customWidth="1"/>
    <col min="14087" max="14087" width="14.5703125" style="233" bestFit="1" customWidth="1"/>
    <col min="14088" max="14340" width="11.42578125" style="233"/>
    <col min="14341" max="14341" width="7.5703125" style="233" customWidth="1"/>
    <col min="14342" max="14342" width="7.7109375" style="233" customWidth="1"/>
    <col min="14343" max="14343" width="14.5703125" style="233" bestFit="1" customWidth="1"/>
    <col min="14344" max="14596" width="11.42578125" style="233"/>
    <col min="14597" max="14597" width="7.5703125" style="233" customWidth="1"/>
    <col min="14598" max="14598" width="7.7109375" style="233" customWidth="1"/>
    <col min="14599" max="14599" width="14.5703125" style="233" bestFit="1" customWidth="1"/>
    <col min="14600" max="14852" width="11.42578125" style="233"/>
    <col min="14853" max="14853" width="7.5703125" style="233" customWidth="1"/>
    <col min="14854" max="14854" width="7.7109375" style="233" customWidth="1"/>
    <col min="14855" max="14855" width="14.5703125" style="233" bestFit="1" customWidth="1"/>
    <col min="14856" max="15108" width="11.42578125" style="233"/>
    <col min="15109" max="15109" width="7.5703125" style="233" customWidth="1"/>
    <col min="15110" max="15110" width="7.7109375" style="233" customWidth="1"/>
    <col min="15111" max="15111" width="14.5703125" style="233" bestFit="1" customWidth="1"/>
    <col min="15112" max="15364" width="11.42578125" style="233"/>
    <col min="15365" max="15365" width="7.5703125" style="233" customWidth="1"/>
    <col min="15366" max="15366" width="7.7109375" style="233" customWidth="1"/>
    <col min="15367" max="15367" width="14.5703125" style="233" bestFit="1" customWidth="1"/>
    <col min="15368" max="15620" width="11.42578125" style="233"/>
    <col min="15621" max="15621" width="7.5703125" style="233" customWidth="1"/>
    <col min="15622" max="15622" width="7.7109375" style="233" customWidth="1"/>
    <col min="15623" max="15623" width="14.5703125" style="233" bestFit="1" customWidth="1"/>
    <col min="15624" max="15876" width="11.42578125" style="233"/>
    <col min="15877" max="15877" width="7.5703125" style="233" customWidth="1"/>
    <col min="15878" max="15878" width="7.7109375" style="233" customWidth="1"/>
    <col min="15879" max="15879" width="14.5703125" style="233" bestFit="1" customWidth="1"/>
    <col min="15880" max="16132" width="11.42578125" style="233"/>
    <col min="16133" max="16133" width="7.5703125" style="233" customWidth="1"/>
    <col min="16134" max="16134" width="7.7109375" style="233" customWidth="1"/>
    <col min="16135" max="16135" width="14.5703125" style="233" bestFit="1" customWidth="1"/>
    <col min="16136" max="16384" width="11.42578125" style="233"/>
  </cols>
  <sheetData>
    <row r="6" spans="2:12" x14ac:dyDescent="0.2">
      <c r="K6" s="234" t="s">
        <v>127</v>
      </c>
      <c r="L6" s="235">
        <v>1</v>
      </c>
    </row>
    <row r="10" spans="2:12" ht="18" x14ac:dyDescent="0.25">
      <c r="B10" s="236" t="str">
        <f>VLOOKUP(L6,ثلاثي1!A5:AA49,2,FALSE)</f>
        <v/>
      </c>
      <c r="G10" s="237">
        <f>المدخلات!I4</f>
        <v>0</v>
      </c>
      <c r="I10" s="238">
        <f>المدخلات!I6</f>
        <v>45</v>
      </c>
    </row>
    <row r="16" spans="2:12" x14ac:dyDescent="0.2">
      <c r="B16" s="339">
        <f>VLOOKUP(L6,ثلاثي1!A5:AA49,4,FALSE)</f>
        <v>0</v>
      </c>
      <c r="E16" s="340">
        <f>دفتر1!G10</f>
        <v>0</v>
      </c>
      <c r="F16" s="340">
        <f>دفتر1!F10</f>
        <v>0</v>
      </c>
    </row>
    <row r="17" spans="2:9" x14ac:dyDescent="0.2">
      <c r="B17" s="339"/>
      <c r="E17" s="340"/>
      <c r="F17" s="340"/>
      <c r="G17" s="342">
        <f>VLOOKUP(L6,ثلاثي1!A5:AA49,25,FALSE)</f>
        <v>0</v>
      </c>
      <c r="H17" s="341">
        <f>دفتر1!G29</f>
        <v>0</v>
      </c>
      <c r="I17" s="341">
        <f>دفتر1!F29</f>
        <v>0</v>
      </c>
    </row>
    <row r="18" spans="2:9" x14ac:dyDescent="0.2">
      <c r="B18" s="339">
        <f>VLOOKUP(L6,ثلاثي1!A5:AA49,5,FALSE)</f>
        <v>0</v>
      </c>
      <c r="E18" s="340">
        <f>دفتر1!G11</f>
        <v>0</v>
      </c>
      <c r="F18" s="340">
        <f>دفتر1!F11</f>
        <v>0</v>
      </c>
      <c r="G18" s="342"/>
      <c r="H18" s="341"/>
      <c r="I18" s="341"/>
    </row>
    <row r="19" spans="2:9" x14ac:dyDescent="0.2">
      <c r="B19" s="339"/>
      <c r="E19" s="340"/>
      <c r="F19" s="340"/>
    </row>
    <row r="20" spans="2:9" x14ac:dyDescent="0.2">
      <c r="B20" s="339">
        <f>VLOOKUP(L6,ثلاثي1!A5:AA49,6,FALSE)</f>
        <v>0</v>
      </c>
      <c r="E20" s="340">
        <f>دفتر1!G12</f>
        <v>0</v>
      </c>
      <c r="F20" s="340">
        <f>دفتر1!F12</f>
        <v>0</v>
      </c>
    </row>
    <row r="21" spans="2:9" x14ac:dyDescent="0.2">
      <c r="B21" s="339"/>
      <c r="E21" s="340"/>
      <c r="F21" s="340"/>
    </row>
    <row r="22" spans="2:9" x14ac:dyDescent="0.2">
      <c r="B22" s="339">
        <f>VLOOKUP(L6,ثلاثي1!A5:AA49,7,FALSE)</f>
        <v>0</v>
      </c>
      <c r="E22" s="340">
        <f>دفتر1!G13</f>
        <v>0</v>
      </c>
      <c r="F22" s="340">
        <f>دفتر1!F13</f>
        <v>0</v>
      </c>
    </row>
    <row r="23" spans="2:9" x14ac:dyDescent="0.2">
      <c r="B23" s="339"/>
      <c r="E23" s="340"/>
      <c r="F23" s="340"/>
    </row>
    <row r="25" spans="2:9" x14ac:dyDescent="0.2">
      <c r="C25" s="338">
        <f>VLOOKUP(L6,ثلاثي1!A5:AA49,9,FALSE)</f>
        <v>0</v>
      </c>
      <c r="D25" s="338"/>
    </row>
    <row r="31" spans="2:9" x14ac:dyDescent="0.2">
      <c r="B31" s="339">
        <f>VLOOKUP(L6,ثلاثي1!A5:AA49,11,FALSE)</f>
        <v>0</v>
      </c>
      <c r="E31" s="340">
        <f>دفتر1!G17</f>
        <v>0</v>
      </c>
      <c r="F31" s="340">
        <f>دفتر1!F17</f>
        <v>0</v>
      </c>
    </row>
    <row r="32" spans="2:9" ht="12.75" customHeight="1" x14ac:dyDescent="0.2">
      <c r="B32" s="339"/>
      <c r="E32" s="340"/>
      <c r="F32" s="340"/>
    </row>
    <row r="33" spans="2:6" ht="12.75" customHeight="1" x14ac:dyDescent="0.2">
      <c r="B33" s="339">
        <f>VLOOKUP(L6,ثلاثي1!A5:AA49,12,FALSE)</f>
        <v>0</v>
      </c>
      <c r="E33" s="340">
        <f>دفتر1!G18</f>
        <v>0</v>
      </c>
      <c r="F33" s="340">
        <f>دفتر1!F18</f>
        <v>0</v>
      </c>
    </row>
    <row r="34" spans="2:6" x14ac:dyDescent="0.2">
      <c r="B34" s="339"/>
      <c r="E34" s="340"/>
      <c r="F34" s="340"/>
    </row>
    <row r="35" spans="2:6" x14ac:dyDescent="0.2">
      <c r="B35" s="239">
        <f>VLOOKUP(L6,ثلاثي1!A5:AA49,13,FALSE)</f>
        <v>0</v>
      </c>
      <c r="E35" s="240">
        <f>دفتر1!G19</f>
        <v>0</v>
      </c>
      <c r="F35" s="240">
        <f>دفتر1!F19</f>
        <v>0</v>
      </c>
    </row>
    <row r="37" spans="2:6" x14ac:dyDescent="0.2">
      <c r="C37" s="338">
        <f>VLOOKUP(L6,ثلاثي1!A5:AA49,15,FALSE)</f>
        <v>0</v>
      </c>
      <c r="D37" s="338"/>
    </row>
    <row r="44" spans="2:6" x14ac:dyDescent="0.2">
      <c r="B44" s="339">
        <f>VLOOKUP(L6,ثلاثي1!A5:AA49,17,FALSE)</f>
        <v>0</v>
      </c>
      <c r="E44" s="340">
        <f>دفتر1!G23</f>
        <v>0</v>
      </c>
      <c r="F44" s="340">
        <f>دفتر1!F23</f>
        <v>0</v>
      </c>
    </row>
    <row r="45" spans="2:6" x14ac:dyDescent="0.2">
      <c r="B45" s="339"/>
      <c r="E45" s="340"/>
      <c r="F45" s="340"/>
    </row>
    <row r="46" spans="2:6" x14ac:dyDescent="0.2">
      <c r="B46" s="241"/>
    </row>
    <row r="47" spans="2:6" x14ac:dyDescent="0.2">
      <c r="B47" s="339">
        <f>VLOOKUP(L6,ثلاثي1!A5:AA49,18,FALSE)</f>
        <v>0</v>
      </c>
      <c r="E47" s="340">
        <f>دفتر1!G24</f>
        <v>0</v>
      </c>
      <c r="F47" s="340">
        <f>دفتر1!F24</f>
        <v>0</v>
      </c>
    </row>
    <row r="48" spans="2:6" x14ac:dyDescent="0.2">
      <c r="B48" s="339"/>
      <c r="E48" s="340"/>
      <c r="F48" s="340"/>
    </row>
    <row r="49" spans="2:6" x14ac:dyDescent="0.2">
      <c r="B49" s="339">
        <f>VLOOKUP(L6,ثلاثي1!A5:AA49,19,FALSE)</f>
        <v>0</v>
      </c>
      <c r="E49" s="340">
        <f>دفتر1!G25</f>
        <v>0</v>
      </c>
      <c r="F49" s="340">
        <f>دفتر1!F25</f>
        <v>0</v>
      </c>
    </row>
    <row r="50" spans="2:6" x14ac:dyDescent="0.2">
      <c r="B50" s="339"/>
      <c r="E50" s="340"/>
      <c r="F50" s="340"/>
    </row>
    <row r="51" spans="2:6" x14ac:dyDescent="0.2">
      <c r="B51" s="241"/>
    </row>
    <row r="52" spans="2:6" x14ac:dyDescent="0.2">
      <c r="B52" s="339">
        <f>IF(VLOOKUP(L6,ثلاثي1!A5:AA49,20,FALSE)=7.77,"معفى",VLOOKUP(L6,ثلاثي1!A5:AA49,20,FALSE))</f>
        <v>0</v>
      </c>
      <c r="E52" s="340">
        <f>دفتر1!G26</f>
        <v>0</v>
      </c>
      <c r="F52" s="340">
        <f>دفتر1!F26</f>
        <v>0</v>
      </c>
    </row>
    <row r="53" spans="2:6" x14ac:dyDescent="0.2">
      <c r="B53" s="339"/>
      <c r="E53" s="340"/>
      <c r="F53" s="340"/>
    </row>
    <row r="54" spans="2:6" x14ac:dyDescent="0.2">
      <c r="B54" s="241"/>
      <c r="C54" s="338">
        <f>VLOOKUP(L6,ثلاثي1!A5:AA49,22,FALSE)</f>
        <v>0</v>
      </c>
      <c r="D54" s="338"/>
    </row>
    <row r="55" spans="2:6" x14ac:dyDescent="0.2">
      <c r="B55" s="241"/>
    </row>
    <row r="56" spans="2:6" x14ac:dyDescent="0.2">
      <c r="B56" s="241"/>
    </row>
    <row r="57" spans="2:6" x14ac:dyDescent="0.2">
      <c r="B57" s="241"/>
    </row>
    <row r="58" spans="2:6" x14ac:dyDescent="0.2">
      <c r="B58" s="241"/>
    </row>
    <row r="59" spans="2:6" x14ac:dyDescent="0.2">
      <c r="B59" s="241"/>
    </row>
    <row r="60" spans="2:6" x14ac:dyDescent="0.2">
      <c r="B60" s="241"/>
    </row>
    <row r="61" spans="2:6" x14ac:dyDescent="0.2">
      <c r="B61" s="241"/>
    </row>
  </sheetData>
  <sheetProtection deleteRows="0" selectLockedCells="1"/>
  <mergeCells count="36">
    <mergeCell ref="I17:I18"/>
    <mergeCell ref="B18:B19"/>
    <mergeCell ref="E18:E19"/>
    <mergeCell ref="F18:F19"/>
    <mergeCell ref="B16:B17"/>
    <mergeCell ref="E16:E17"/>
    <mergeCell ref="F16:F17"/>
    <mergeCell ref="G17:G18"/>
    <mergeCell ref="H17:H18"/>
    <mergeCell ref="B20:B21"/>
    <mergeCell ref="E20:E21"/>
    <mergeCell ref="F20:F21"/>
    <mergeCell ref="B22:B23"/>
    <mergeCell ref="E22:E23"/>
    <mergeCell ref="F22:F23"/>
    <mergeCell ref="C25:D25"/>
    <mergeCell ref="B31:B32"/>
    <mergeCell ref="E31:E32"/>
    <mergeCell ref="F31:F32"/>
    <mergeCell ref="B33:B34"/>
    <mergeCell ref="E33:E34"/>
    <mergeCell ref="F33:F34"/>
    <mergeCell ref="C37:D37"/>
    <mergeCell ref="B44:B45"/>
    <mergeCell ref="E44:E45"/>
    <mergeCell ref="F44:F45"/>
    <mergeCell ref="B47:B48"/>
    <mergeCell ref="E47:E48"/>
    <mergeCell ref="F47:F48"/>
    <mergeCell ref="C54:D54"/>
    <mergeCell ref="B49:B50"/>
    <mergeCell ref="E49:E50"/>
    <mergeCell ref="F49:F50"/>
    <mergeCell ref="B52:B53"/>
    <mergeCell ref="E52:E53"/>
    <mergeCell ref="F52:F53"/>
  </mergeCells>
  <dataValidations count="2">
    <dataValidation type="whole" allowBlank="1" showInputMessage="1" showErrorMessage="1" sqref="WVT983046 JH6 TD6 ACZ6 AMV6 AWR6 BGN6 BQJ6 CAF6 CKB6 CTX6 DDT6 DNP6 DXL6 EHH6 ERD6 FAZ6 FKV6 FUR6 GEN6 GOJ6 GYF6 HIB6 HRX6 IBT6 ILP6 IVL6 JFH6 JPD6 JYZ6 KIV6 KSR6 LCN6 LMJ6 LWF6 MGB6 MPX6 MZT6 NJP6 NTL6 ODH6 OND6 OWZ6 PGV6 PQR6 QAN6 QKJ6 QUF6 REB6 RNX6 RXT6 SHP6 SRL6 TBH6 TLD6 TUZ6 UEV6 UOR6 UYN6 VIJ6 VSF6 WCB6 WLX6 WVT6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formula1>1</formula1>
      <formula2>35</formula2>
    </dataValidation>
    <dataValidation type="whole" allowBlank="1" showInputMessage="1" showErrorMessage="1" sqref="L6">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pinner 1">
              <controlPr defaultSize="0" autoFill="0" autoLine="0" autoPict="0">
                <anchor moveWithCells="1">
                  <from>
                    <xdr:col>10</xdr:col>
                    <xdr:colOff>219075</xdr:colOff>
                    <xdr:row>2</xdr:row>
                    <xdr:rowOff>142875</xdr:rowOff>
                  </from>
                  <to>
                    <xdr:col>10</xdr:col>
                    <xdr:colOff>571500</xdr:colOff>
                    <xdr:row>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69"/>
  <sheetViews>
    <sheetView rightToLeft="1" showWhiteSpace="0" topLeftCell="A52" zoomScale="85" zoomScaleNormal="85" zoomScaleSheetLayoutView="85" workbookViewId="0">
      <selection activeCell="O55" sqref="O55"/>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2" width="5.42578125" style="16" bestFit="1" customWidth="1"/>
    <col min="23" max="23" width="6.85546875" style="16" customWidth="1"/>
    <col min="24" max="24" width="6.42578125" style="16" customWidth="1"/>
    <col min="25" max="26" width="5.42578125" style="16" customWidth="1"/>
    <col min="27" max="27" width="5.140625" style="16" customWidth="1"/>
    <col min="28" max="28" width="5.7109375" style="16" customWidth="1"/>
    <col min="29" max="29" width="5.28515625" style="16" customWidth="1"/>
    <col min="30" max="30" width="6.140625" style="16" customWidth="1"/>
    <col min="31" max="31" width="5.140625" style="16" customWidth="1"/>
    <col min="32" max="32" width="3.8554687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0" s="17" customFormat="1" ht="12" x14ac:dyDescent="0.2">
      <c r="A1" s="343" t="s">
        <v>6</v>
      </c>
      <c r="B1" s="343"/>
      <c r="C1" s="296" t="str">
        <f>IF(المدخلات!I2&lt;&gt;"",المدخلات!I2,"")</f>
        <v/>
      </c>
      <c r="D1" s="296"/>
      <c r="E1" s="296"/>
      <c r="F1" s="296"/>
      <c r="G1" s="68"/>
      <c r="H1" s="343" t="s">
        <v>7</v>
      </c>
      <c r="I1" s="343"/>
      <c r="J1" s="296" t="str">
        <f>IF(المدخلات!I3&lt;&gt;"",المدخلات!I3,"")</f>
        <v/>
      </c>
      <c r="K1" s="296"/>
      <c r="L1" s="296"/>
      <c r="M1" s="296"/>
      <c r="N1" s="68"/>
      <c r="O1" s="343" t="s">
        <v>8</v>
      </c>
      <c r="P1" s="343"/>
      <c r="Q1" s="296" t="str">
        <f>IF(المدخلات!I4&lt;&gt;"",المدخلات!I4,"")</f>
        <v/>
      </c>
      <c r="R1" s="296"/>
      <c r="S1" s="296"/>
      <c r="T1" s="68"/>
      <c r="U1" s="343" t="s">
        <v>9</v>
      </c>
      <c r="V1" s="343"/>
      <c r="W1" s="296" t="str">
        <f>IF(المدخلات!I5&lt;&gt;"",المدخلات!I5,"")</f>
        <v>2019-2018</v>
      </c>
      <c r="X1" s="296"/>
      <c r="Y1" s="296"/>
      <c r="Z1" s="68"/>
      <c r="AA1" s="68"/>
      <c r="AB1" s="68"/>
    </row>
    <row r="2" spans="1:30" s="72" customFormat="1" ht="8.25" customHeight="1" x14ac:dyDescent="0.2">
      <c r="A2" s="69"/>
      <c r="B2" s="47"/>
      <c r="C2" s="47"/>
      <c r="D2" s="70"/>
      <c r="E2" s="70"/>
      <c r="F2" s="70"/>
      <c r="G2" s="70"/>
      <c r="H2" s="47"/>
      <c r="I2" s="70"/>
      <c r="J2" s="70"/>
      <c r="K2" s="70"/>
      <c r="L2" s="70"/>
      <c r="M2" s="70"/>
      <c r="N2" s="70"/>
      <c r="O2" s="47"/>
      <c r="P2" s="69"/>
      <c r="Q2" s="47"/>
      <c r="R2" s="47"/>
      <c r="S2" s="70"/>
      <c r="T2" s="70"/>
      <c r="U2" s="70"/>
      <c r="V2" s="47"/>
      <c r="W2" s="69"/>
      <c r="X2" s="47"/>
      <c r="Y2" s="70"/>
      <c r="Z2" s="70"/>
      <c r="AA2" s="71"/>
      <c r="AB2" s="70"/>
      <c r="AC2" s="70"/>
    </row>
    <row r="3" spans="1:30" s="17" customFormat="1" ht="12" x14ac:dyDescent="0.2">
      <c r="B3" s="67"/>
      <c r="C3" s="67"/>
      <c r="D3" s="297" t="s">
        <v>16</v>
      </c>
      <c r="E3" s="297"/>
      <c r="F3" s="297"/>
      <c r="G3" s="297"/>
      <c r="H3" s="297"/>
      <c r="I3" s="297"/>
      <c r="J3" s="297"/>
      <c r="K3" s="298" t="s">
        <v>62</v>
      </c>
      <c r="L3" s="298"/>
      <c r="M3" s="298"/>
      <c r="N3" s="298"/>
      <c r="O3" s="298"/>
      <c r="P3" s="298"/>
      <c r="Q3" s="299" t="s">
        <v>18</v>
      </c>
      <c r="R3" s="300"/>
      <c r="S3" s="300"/>
      <c r="T3" s="300"/>
      <c r="U3" s="300"/>
      <c r="V3" s="300"/>
      <c r="W3" s="301"/>
      <c r="X3" s="286" t="s">
        <v>19</v>
      </c>
      <c r="Y3" s="286"/>
      <c r="Z3" s="286"/>
      <c r="AA3" s="286"/>
    </row>
    <row r="4" spans="1:30" s="106" customFormat="1" ht="37.5" customHeight="1" x14ac:dyDescent="0.25">
      <c r="A4" s="94" t="s">
        <v>0</v>
      </c>
      <c r="B4" s="95" t="s">
        <v>99</v>
      </c>
      <c r="C4" s="94" t="s">
        <v>20</v>
      </c>
      <c r="D4" s="96" t="s">
        <v>21</v>
      </c>
      <c r="E4" s="97" t="s">
        <v>22</v>
      </c>
      <c r="F4" s="97" t="s">
        <v>114</v>
      </c>
      <c r="G4" s="97" t="s">
        <v>23</v>
      </c>
      <c r="H4" s="98" t="s">
        <v>24</v>
      </c>
      <c r="I4" s="98" t="s">
        <v>25</v>
      </c>
      <c r="J4" s="99" t="s">
        <v>26</v>
      </c>
      <c r="K4" s="100" t="s">
        <v>27</v>
      </c>
      <c r="L4" s="101" t="s">
        <v>28</v>
      </c>
      <c r="M4" s="101" t="s">
        <v>29</v>
      </c>
      <c r="N4" s="98" t="s">
        <v>24</v>
      </c>
      <c r="O4" s="98" t="s">
        <v>25</v>
      </c>
      <c r="P4" s="99" t="s">
        <v>26</v>
      </c>
      <c r="Q4" s="102" t="s">
        <v>30</v>
      </c>
      <c r="R4" s="103" t="s">
        <v>31</v>
      </c>
      <c r="S4" s="103" t="s">
        <v>32</v>
      </c>
      <c r="T4" s="103" t="s">
        <v>33</v>
      </c>
      <c r="U4" s="98" t="s">
        <v>24</v>
      </c>
      <c r="V4" s="98" t="s">
        <v>25</v>
      </c>
      <c r="W4" s="104" t="s">
        <v>26</v>
      </c>
      <c r="X4" s="98" t="s">
        <v>34</v>
      </c>
      <c r="Y4" s="98" t="s">
        <v>35</v>
      </c>
      <c r="Z4" s="98" t="s">
        <v>36</v>
      </c>
      <c r="AA4" s="105" t="s">
        <v>37</v>
      </c>
    </row>
    <row r="5" spans="1:30" s="74" customFormat="1" x14ac:dyDescent="0.2">
      <c r="A5" s="75">
        <f>IF(المدخلات!C2&lt;&gt;0,المدخلات!C2,"")</f>
        <v>1</v>
      </c>
      <c r="B5" s="24" t="str">
        <f>IF(المدخلات!D2&lt;&gt;"",المدخلات!D2,"")</f>
        <v/>
      </c>
      <c r="C5" s="25" t="str">
        <f>IF(المدخلات!E2&lt;&gt;"",المدخلات!E2,"")</f>
        <v/>
      </c>
      <c r="D5" s="26"/>
      <c r="E5" s="26"/>
      <c r="F5" s="26"/>
      <c r="G5" s="26"/>
      <c r="H5" s="27">
        <f>IF(A5&lt;&gt;"",SUM(D5:G5),"")</f>
        <v>0</v>
      </c>
      <c r="I5" s="28">
        <f>IF(A5&lt;&gt;"",(D5+E5+F5+G5)/4,"")</f>
        <v>0</v>
      </c>
      <c r="J5" s="29">
        <f>IF(A5&lt;&gt;"",RANK(I5,I$5:I$44,0),"")</f>
        <v>1</v>
      </c>
      <c r="K5" s="26"/>
      <c r="L5" s="26"/>
      <c r="M5" s="26"/>
      <c r="N5" s="27">
        <f>IF(A5&lt;&gt;"",SUM(K5:M5),"")</f>
        <v>0</v>
      </c>
      <c r="O5" s="28">
        <f>IF(A5&lt;&gt;"",(K5+L5+M5)/3,"")</f>
        <v>0</v>
      </c>
      <c r="P5" s="29">
        <f>IF(A5&lt;&gt;"",RANK(O5,O$5:O$44,0),"")</f>
        <v>1</v>
      </c>
      <c r="Q5" s="26"/>
      <c r="R5" s="26"/>
      <c r="S5" s="26"/>
      <c r="T5" s="26"/>
      <c r="U5" s="27">
        <f t="shared" ref="U5:U44" si="0">IF(A5&lt;&gt;"",IF(T5&lt;&gt;7.77,SUM(Q5:T5),SUM(Q5:S5)),"")</f>
        <v>0</v>
      </c>
      <c r="V5" s="28">
        <f>IF(A5&lt;&gt;"",IF(T5=7.77,U5/3,U5/4),"")</f>
        <v>0</v>
      </c>
      <c r="W5" s="30">
        <f t="shared" ref="W5:W44" si="1">IF(A5&lt;&gt;"",RANK(V5,V$5:V$44,0),"")</f>
        <v>1</v>
      </c>
      <c r="X5" s="31">
        <f>IF(A5&lt;&gt;"",I5*2+O5*2+V5,"")</f>
        <v>0</v>
      </c>
      <c r="Y5" s="31">
        <f>IF(A5&lt;&gt;"",(I5*2+O5*2+V5)/5,"")</f>
        <v>0</v>
      </c>
      <c r="Z5" s="32">
        <f>IF(A5&lt;&gt;"",RANK(Y5,Y$5:Y$44,0),"")</f>
        <v>1</v>
      </c>
      <c r="AA5" s="33" t="str">
        <f t="shared" ref="AA5:AA44" si="2">IF(A5&lt;&gt;"",IF(Y5&gt;=16,"شكر",IF(Y5&gt;=15,"شرف",IF(Y5&gt;=14,"تشجيع",IF(Y5&gt;=13,"رضا","")))),"")</f>
        <v/>
      </c>
    </row>
    <row r="6" spans="1:30" s="74" customFormat="1" x14ac:dyDescent="0.2">
      <c r="A6" s="75">
        <f>IF(المدخلات!C3&lt;&gt;0,المدخلات!C3,"")</f>
        <v>2</v>
      </c>
      <c r="B6" s="24" t="str">
        <f>IF(المدخلات!D3&lt;&gt;"",المدخلات!D3,"")</f>
        <v/>
      </c>
      <c r="C6" s="25" t="str">
        <f>IF(المدخلات!E3&lt;&gt;"",المدخلات!E3,"")</f>
        <v/>
      </c>
      <c r="D6" s="26"/>
      <c r="E6" s="26"/>
      <c r="F6" s="26"/>
      <c r="G6" s="26"/>
      <c r="H6" s="27">
        <f t="shared" ref="H6:H44" si="3">IF(A6&lt;&gt;"",SUM(D6:G6),"")</f>
        <v>0</v>
      </c>
      <c r="I6" s="28">
        <f t="shared" ref="I6:I44" si="4">IF(A6&lt;&gt;"",(D6+E6+F6+G6)/4,"")</f>
        <v>0</v>
      </c>
      <c r="J6" s="29">
        <f t="shared" ref="J6:J44" si="5">IF(A6&lt;&gt;"",RANK(I6,I$5:I$44,0),"")</f>
        <v>1</v>
      </c>
      <c r="K6" s="26"/>
      <c r="L6" s="26"/>
      <c r="M6" s="26"/>
      <c r="N6" s="27">
        <f t="shared" ref="N6:N39" si="6">IF(A6&lt;&gt;"",SUM(K6:M6),"")</f>
        <v>0</v>
      </c>
      <c r="O6" s="28">
        <f t="shared" ref="O6:O44" si="7">IF(A6&lt;&gt;"",(K6+L6+M6)/3,"")</f>
        <v>0</v>
      </c>
      <c r="P6" s="29">
        <f t="shared" ref="P6:P44" si="8">IF(A6&lt;&gt;"",RANK(O6,O$5:O$44,0),"")</f>
        <v>1</v>
      </c>
      <c r="Q6" s="26"/>
      <c r="R6" s="26"/>
      <c r="S6" s="26"/>
      <c r="T6" s="26"/>
      <c r="U6" s="27">
        <f t="shared" si="0"/>
        <v>0</v>
      </c>
      <c r="V6" s="28">
        <f t="shared" ref="V6:V44" si="9">IF(A6&lt;&gt;"",IF(T6=7.77,U6/3,U6/4),"")</f>
        <v>0</v>
      </c>
      <c r="W6" s="30">
        <f t="shared" si="1"/>
        <v>1</v>
      </c>
      <c r="X6" s="31">
        <f t="shared" ref="X6:X44" si="10">IF(A6&lt;&gt;"",I6*2+O6*2+V6,"")</f>
        <v>0</v>
      </c>
      <c r="Y6" s="31">
        <f t="shared" ref="Y6:Y44" si="11">IF(A6&lt;&gt;"",(I6*2+O6*2+V6)/5,"")</f>
        <v>0</v>
      </c>
      <c r="Z6" s="32">
        <f t="shared" ref="Z6:Z44" si="12">IF(A6&lt;&gt;"",RANK(Y6,Y$5:Y$44,0),"")</f>
        <v>1</v>
      </c>
      <c r="AA6" s="33" t="str">
        <f t="shared" si="2"/>
        <v/>
      </c>
    </row>
    <row r="7" spans="1:30" s="74" customFormat="1" x14ac:dyDescent="0.2">
      <c r="A7" s="75">
        <f>IF(المدخلات!C4&lt;&gt;0,المدخلات!C4,"")</f>
        <v>3</v>
      </c>
      <c r="B7" s="24" t="str">
        <f>IF(المدخلات!D4&lt;&gt;"",المدخلات!D4,"")</f>
        <v/>
      </c>
      <c r="C7" s="25" t="str">
        <f>IF(المدخلات!E4&lt;&gt;"",المدخلات!E4,"")</f>
        <v/>
      </c>
      <c r="D7" s="26"/>
      <c r="E7" s="26"/>
      <c r="F7" s="26"/>
      <c r="G7" s="26"/>
      <c r="H7" s="27">
        <f t="shared" si="3"/>
        <v>0</v>
      </c>
      <c r="I7" s="28">
        <f t="shared" si="4"/>
        <v>0</v>
      </c>
      <c r="J7" s="29">
        <f t="shared" si="5"/>
        <v>1</v>
      </c>
      <c r="K7" s="26"/>
      <c r="L7" s="26"/>
      <c r="M7" s="26"/>
      <c r="N7" s="27">
        <f t="shared" si="6"/>
        <v>0</v>
      </c>
      <c r="O7" s="28">
        <f t="shared" si="7"/>
        <v>0</v>
      </c>
      <c r="P7" s="29">
        <f t="shared" si="8"/>
        <v>1</v>
      </c>
      <c r="Q7" s="26"/>
      <c r="R7" s="26"/>
      <c r="S7" s="26"/>
      <c r="T7" s="26"/>
      <c r="U7" s="27">
        <f t="shared" si="0"/>
        <v>0</v>
      </c>
      <c r="V7" s="28">
        <f t="shared" si="9"/>
        <v>0</v>
      </c>
      <c r="W7" s="30">
        <f t="shared" si="1"/>
        <v>1</v>
      </c>
      <c r="X7" s="31">
        <f t="shared" si="10"/>
        <v>0</v>
      </c>
      <c r="Y7" s="31">
        <f t="shared" si="11"/>
        <v>0</v>
      </c>
      <c r="Z7" s="32">
        <f t="shared" si="12"/>
        <v>1</v>
      </c>
      <c r="AA7" s="33" t="str">
        <f t="shared" si="2"/>
        <v/>
      </c>
    </row>
    <row r="8" spans="1:30" s="74" customFormat="1" x14ac:dyDescent="0.2">
      <c r="A8" s="75">
        <f>IF(المدخلات!C5&lt;&gt;0,المدخلات!C5,"")</f>
        <v>4</v>
      </c>
      <c r="B8" s="24" t="str">
        <f>IF(المدخلات!D5&lt;&gt;"",المدخلات!D5,"")</f>
        <v/>
      </c>
      <c r="C8" s="25" t="str">
        <f>IF(المدخلات!E5&lt;&gt;"",المدخلات!E5,"")</f>
        <v/>
      </c>
      <c r="D8" s="26"/>
      <c r="E8" s="26"/>
      <c r="F8" s="26"/>
      <c r="G8" s="26"/>
      <c r="H8" s="27">
        <f t="shared" si="3"/>
        <v>0</v>
      </c>
      <c r="I8" s="28">
        <f t="shared" si="4"/>
        <v>0</v>
      </c>
      <c r="J8" s="29">
        <f t="shared" si="5"/>
        <v>1</v>
      </c>
      <c r="K8" s="26"/>
      <c r="L8" s="26"/>
      <c r="M8" s="26"/>
      <c r="N8" s="27">
        <f t="shared" si="6"/>
        <v>0</v>
      </c>
      <c r="O8" s="28">
        <f t="shared" si="7"/>
        <v>0</v>
      </c>
      <c r="P8" s="29">
        <f t="shared" si="8"/>
        <v>1</v>
      </c>
      <c r="Q8" s="26"/>
      <c r="R8" s="26"/>
      <c r="S8" s="26"/>
      <c r="T8" s="26"/>
      <c r="U8" s="27">
        <f t="shared" si="0"/>
        <v>0</v>
      </c>
      <c r="V8" s="28">
        <f t="shared" si="9"/>
        <v>0</v>
      </c>
      <c r="W8" s="30">
        <f t="shared" si="1"/>
        <v>1</v>
      </c>
      <c r="X8" s="31">
        <f t="shared" si="10"/>
        <v>0</v>
      </c>
      <c r="Y8" s="31">
        <f t="shared" si="11"/>
        <v>0</v>
      </c>
      <c r="Z8" s="32">
        <f t="shared" si="12"/>
        <v>1</v>
      </c>
      <c r="AA8" s="33" t="str">
        <f t="shared" si="2"/>
        <v/>
      </c>
    </row>
    <row r="9" spans="1:30" s="74" customFormat="1" x14ac:dyDescent="0.2">
      <c r="A9" s="75">
        <f>IF(المدخلات!C6&lt;&gt;0,المدخلات!C6,"")</f>
        <v>5</v>
      </c>
      <c r="B9" s="24" t="str">
        <f>IF(المدخلات!D6&lt;&gt;"",المدخلات!D6,"")</f>
        <v/>
      </c>
      <c r="C9" s="25" t="str">
        <f>IF(المدخلات!E6&lt;&gt;"",المدخلات!E6,"")</f>
        <v/>
      </c>
      <c r="D9" s="26"/>
      <c r="E9" s="26"/>
      <c r="F9" s="26"/>
      <c r="G9" s="26"/>
      <c r="H9" s="27">
        <f t="shared" si="3"/>
        <v>0</v>
      </c>
      <c r="I9" s="28">
        <f t="shared" si="4"/>
        <v>0</v>
      </c>
      <c r="J9" s="29">
        <f t="shared" si="5"/>
        <v>1</v>
      </c>
      <c r="K9" s="26"/>
      <c r="L9" s="26"/>
      <c r="M9" s="26"/>
      <c r="N9" s="27">
        <f t="shared" si="6"/>
        <v>0</v>
      </c>
      <c r="O9" s="28">
        <f t="shared" si="7"/>
        <v>0</v>
      </c>
      <c r="P9" s="29">
        <f t="shared" si="8"/>
        <v>1</v>
      </c>
      <c r="Q9" s="26"/>
      <c r="R9" s="26"/>
      <c r="S9" s="26"/>
      <c r="T9" s="26"/>
      <c r="U9" s="27">
        <f t="shared" si="0"/>
        <v>0</v>
      </c>
      <c r="V9" s="28">
        <f t="shared" si="9"/>
        <v>0</v>
      </c>
      <c r="W9" s="30">
        <f t="shared" si="1"/>
        <v>1</v>
      </c>
      <c r="X9" s="31">
        <f t="shared" si="10"/>
        <v>0</v>
      </c>
      <c r="Y9" s="31">
        <f t="shared" si="11"/>
        <v>0</v>
      </c>
      <c r="Z9" s="32">
        <f t="shared" si="12"/>
        <v>1</v>
      </c>
      <c r="AA9" s="33" t="str">
        <f t="shared" si="2"/>
        <v/>
      </c>
    </row>
    <row r="10" spans="1:30" s="74" customFormat="1" x14ac:dyDescent="0.2">
      <c r="A10" s="75">
        <f>IF(المدخلات!C7&lt;&gt;0,المدخلات!C7,"")</f>
        <v>6</v>
      </c>
      <c r="B10" s="24" t="str">
        <f>IF(المدخلات!D7&lt;&gt;"",المدخلات!D7,"")</f>
        <v/>
      </c>
      <c r="C10" s="25" t="str">
        <f>IF(المدخلات!E7&lt;&gt;"",المدخلات!E7,"")</f>
        <v/>
      </c>
      <c r="D10" s="26"/>
      <c r="E10" s="26"/>
      <c r="F10" s="26"/>
      <c r="G10" s="26"/>
      <c r="H10" s="27">
        <f t="shared" si="3"/>
        <v>0</v>
      </c>
      <c r="I10" s="28">
        <f t="shared" si="4"/>
        <v>0</v>
      </c>
      <c r="J10" s="29">
        <f t="shared" si="5"/>
        <v>1</v>
      </c>
      <c r="K10" s="26"/>
      <c r="L10" s="26"/>
      <c r="M10" s="26"/>
      <c r="N10" s="27">
        <f t="shared" si="6"/>
        <v>0</v>
      </c>
      <c r="O10" s="28">
        <f t="shared" si="7"/>
        <v>0</v>
      </c>
      <c r="P10" s="29">
        <f t="shared" si="8"/>
        <v>1</v>
      </c>
      <c r="Q10" s="26"/>
      <c r="R10" s="26"/>
      <c r="S10" s="26"/>
      <c r="T10" s="26"/>
      <c r="U10" s="27">
        <f t="shared" si="0"/>
        <v>0</v>
      </c>
      <c r="V10" s="28">
        <f t="shared" si="9"/>
        <v>0</v>
      </c>
      <c r="W10" s="30">
        <f t="shared" si="1"/>
        <v>1</v>
      </c>
      <c r="X10" s="31">
        <f t="shared" si="10"/>
        <v>0</v>
      </c>
      <c r="Y10" s="31">
        <f t="shared" si="11"/>
        <v>0</v>
      </c>
      <c r="Z10" s="32">
        <f t="shared" si="12"/>
        <v>1</v>
      </c>
      <c r="AA10" s="33" t="str">
        <f t="shared" si="2"/>
        <v/>
      </c>
      <c r="AD10" s="76"/>
    </row>
    <row r="11" spans="1:30" s="74" customFormat="1" x14ac:dyDescent="0.2">
      <c r="A11" s="23">
        <f>IF(المدخلات!C8&lt;&gt;0,المدخلات!C8,"")</f>
        <v>7</v>
      </c>
      <c r="B11" s="24" t="str">
        <f>IF(المدخلات!D8&lt;&gt;"",المدخلات!D8,"")</f>
        <v/>
      </c>
      <c r="C11" s="25" t="str">
        <f>IF(المدخلات!E8&lt;&gt;"",المدخلات!E8,"")</f>
        <v/>
      </c>
      <c r="D11" s="26"/>
      <c r="E11" s="26"/>
      <c r="F11" s="26"/>
      <c r="G11" s="26"/>
      <c r="H11" s="27">
        <f t="shared" si="3"/>
        <v>0</v>
      </c>
      <c r="I11" s="28">
        <f t="shared" si="4"/>
        <v>0</v>
      </c>
      <c r="J11" s="29">
        <f t="shared" si="5"/>
        <v>1</v>
      </c>
      <c r="K11" s="26"/>
      <c r="L11" s="26"/>
      <c r="M11" s="26"/>
      <c r="N11" s="27">
        <f t="shared" si="6"/>
        <v>0</v>
      </c>
      <c r="O11" s="28">
        <f t="shared" si="7"/>
        <v>0</v>
      </c>
      <c r="P11" s="29">
        <f t="shared" si="8"/>
        <v>1</v>
      </c>
      <c r="Q11" s="26"/>
      <c r="R11" s="26"/>
      <c r="S11" s="26"/>
      <c r="T11" s="26"/>
      <c r="U11" s="27">
        <f t="shared" si="0"/>
        <v>0</v>
      </c>
      <c r="V11" s="28">
        <f t="shared" si="9"/>
        <v>0</v>
      </c>
      <c r="W11" s="30">
        <f t="shared" si="1"/>
        <v>1</v>
      </c>
      <c r="X11" s="31">
        <f t="shared" si="10"/>
        <v>0</v>
      </c>
      <c r="Y11" s="31">
        <f t="shared" si="11"/>
        <v>0</v>
      </c>
      <c r="Z11" s="32">
        <f t="shared" si="12"/>
        <v>1</v>
      </c>
      <c r="AA11" s="33" t="str">
        <f t="shared" si="2"/>
        <v/>
      </c>
      <c r="AD11" s="76"/>
    </row>
    <row r="12" spans="1:30" s="74" customFormat="1" x14ac:dyDescent="0.2">
      <c r="A12" s="23">
        <f>IF(المدخلات!C9&lt;&gt;0,المدخلات!C9,"")</f>
        <v>8</v>
      </c>
      <c r="B12" s="24" t="str">
        <f>IF(المدخلات!D9&lt;&gt;"",المدخلات!D9,"")</f>
        <v/>
      </c>
      <c r="C12" s="25" t="str">
        <f>IF(المدخلات!E9&lt;&gt;"",المدخلات!E9,"")</f>
        <v/>
      </c>
      <c r="D12" s="26"/>
      <c r="E12" s="26"/>
      <c r="F12" s="26"/>
      <c r="G12" s="26"/>
      <c r="H12" s="27">
        <f t="shared" si="3"/>
        <v>0</v>
      </c>
      <c r="I12" s="28">
        <f t="shared" si="4"/>
        <v>0</v>
      </c>
      <c r="J12" s="29">
        <f t="shared" si="5"/>
        <v>1</v>
      </c>
      <c r="K12" s="26"/>
      <c r="L12" s="26"/>
      <c r="M12" s="26"/>
      <c r="N12" s="27">
        <f t="shared" si="6"/>
        <v>0</v>
      </c>
      <c r="O12" s="28">
        <f t="shared" si="7"/>
        <v>0</v>
      </c>
      <c r="P12" s="29">
        <f t="shared" si="8"/>
        <v>1</v>
      </c>
      <c r="Q12" s="26"/>
      <c r="R12" s="26"/>
      <c r="S12" s="26"/>
      <c r="T12" s="26"/>
      <c r="U12" s="27">
        <f t="shared" si="0"/>
        <v>0</v>
      </c>
      <c r="V12" s="28">
        <f t="shared" si="9"/>
        <v>0</v>
      </c>
      <c r="W12" s="30">
        <f t="shared" si="1"/>
        <v>1</v>
      </c>
      <c r="X12" s="31">
        <f t="shared" si="10"/>
        <v>0</v>
      </c>
      <c r="Y12" s="31">
        <f t="shared" si="11"/>
        <v>0</v>
      </c>
      <c r="Z12" s="32">
        <f t="shared" si="12"/>
        <v>1</v>
      </c>
      <c r="AA12" s="33" t="str">
        <f t="shared" si="2"/>
        <v/>
      </c>
    </row>
    <row r="13" spans="1:30" s="74" customFormat="1" x14ac:dyDescent="0.2">
      <c r="A13" s="23">
        <f>IF(المدخلات!C10&lt;&gt;0,المدخلات!C10,"")</f>
        <v>9</v>
      </c>
      <c r="B13" s="24" t="str">
        <f>IF(المدخلات!D10&lt;&gt;"",المدخلات!D10,"")</f>
        <v/>
      </c>
      <c r="C13" s="25" t="str">
        <f>IF(المدخلات!E10&lt;&gt;"",المدخلات!E10,"")</f>
        <v/>
      </c>
      <c r="D13" s="26"/>
      <c r="E13" s="26"/>
      <c r="F13" s="26"/>
      <c r="G13" s="26"/>
      <c r="H13" s="27">
        <f t="shared" si="3"/>
        <v>0</v>
      </c>
      <c r="I13" s="28">
        <f t="shared" si="4"/>
        <v>0</v>
      </c>
      <c r="J13" s="29">
        <f t="shared" si="5"/>
        <v>1</v>
      </c>
      <c r="K13" s="26"/>
      <c r="L13" s="26"/>
      <c r="M13" s="26"/>
      <c r="N13" s="27">
        <f t="shared" si="6"/>
        <v>0</v>
      </c>
      <c r="O13" s="28">
        <f t="shared" si="7"/>
        <v>0</v>
      </c>
      <c r="P13" s="29">
        <f t="shared" si="8"/>
        <v>1</v>
      </c>
      <c r="Q13" s="26"/>
      <c r="R13" s="26"/>
      <c r="S13" s="26"/>
      <c r="T13" s="26"/>
      <c r="U13" s="27">
        <f t="shared" si="0"/>
        <v>0</v>
      </c>
      <c r="V13" s="28">
        <f t="shared" si="9"/>
        <v>0</v>
      </c>
      <c r="W13" s="30">
        <f t="shared" si="1"/>
        <v>1</v>
      </c>
      <c r="X13" s="31">
        <f t="shared" si="10"/>
        <v>0</v>
      </c>
      <c r="Y13" s="31">
        <f t="shared" si="11"/>
        <v>0</v>
      </c>
      <c r="Z13" s="32">
        <f t="shared" si="12"/>
        <v>1</v>
      </c>
      <c r="AA13" s="33" t="str">
        <f t="shared" si="2"/>
        <v/>
      </c>
    </row>
    <row r="14" spans="1:30" s="74" customFormat="1" x14ac:dyDescent="0.2">
      <c r="A14" s="23">
        <f>IF(المدخلات!C11&lt;&gt;0,المدخلات!C11,"")</f>
        <v>10</v>
      </c>
      <c r="B14" s="24" t="str">
        <f>IF(المدخلات!D11&lt;&gt;"",المدخلات!D11,"")</f>
        <v/>
      </c>
      <c r="C14" s="25" t="str">
        <f>IF(المدخلات!E11&lt;&gt;"",المدخلات!E11,"")</f>
        <v/>
      </c>
      <c r="D14" s="26"/>
      <c r="E14" s="26"/>
      <c r="F14" s="26"/>
      <c r="G14" s="26"/>
      <c r="H14" s="27">
        <f t="shared" si="3"/>
        <v>0</v>
      </c>
      <c r="I14" s="28">
        <f t="shared" si="4"/>
        <v>0</v>
      </c>
      <c r="J14" s="29">
        <f t="shared" si="5"/>
        <v>1</v>
      </c>
      <c r="K14" s="26"/>
      <c r="L14" s="26"/>
      <c r="M14" s="26"/>
      <c r="N14" s="27">
        <f t="shared" si="6"/>
        <v>0</v>
      </c>
      <c r="O14" s="28">
        <f t="shared" si="7"/>
        <v>0</v>
      </c>
      <c r="P14" s="29">
        <f t="shared" si="8"/>
        <v>1</v>
      </c>
      <c r="Q14" s="26"/>
      <c r="R14" s="26"/>
      <c r="S14" s="26"/>
      <c r="T14" s="26"/>
      <c r="U14" s="27">
        <f t="shared" si="0"/>
        <v>0</v>
      </c>
      <c r="V14" s="28">
        <f t="shared" si="9"/>
        <v>0</v>
      </c>
      <c r="W14" s="30">
        <f t="shared" si="1"/>
        <v>1</v>
      </c>
      <c r="X14" s="31">
        <f t="shared" si="10"/>
        <v>0</v>
      </c>
      <c r="Y14" s="31">
        <f t="shared" si="11"/>
        <v>0</v>
      </c>
      <c r="Z14" s="32">
        <f t="shared" si="12"/>
        <v>1</v>
      </c>
      <c r="AA14" s="33" t="str">
        <f t="shared" si="2"/>
        <v/>
      </c>
      <c r="AD14" s="77"/>
    </row>
    <row r="15" spans="1:30" s="74" customFormat="1" x14ac:dyDescent="0.2">
      <c r="A15" s="23">
        <f>IF(المدخلات!C12&lt;&gt;0,المدخلات!C12,"")</f>
        <v>11</v>
      </c>
      <c r="B15" s="24" t="str">
        <f>IF(المدخلات!D12&lt;&gt;"",المدخلات!D12,"")</f>
        <v/>
      </c>
      <c r="C15" s="25" t="str">
        <f>IF(المدخلات!E12&lt;&gt;"",المدخلات!E12,"")</f>
        <v/>
      </c>
      <c r="D15" s="26"/>
      <c r="E15" s="26"/>
      <c r="F15" s="26"/>
      <c r="G15" s="26"/>
      <c r="H15" s="27">
        <f t="shared" si="3"/>
        <v>0</v>
      </c>
      <c r="I15" s="28">
        <f t="shared" si="4"/>
        <v>0</v>
      </c>
      <c r="J15" s="29">
        <f t="shared" si="5"/>
        <v>1</v>
      </c>
      <c r="K15" s="26"/>
      <c r="L15" s="26"/>
      <c r="M15" s="26"/>
      <c r="N15" s="27">
        <f t="shared" si="6"/>
        <v>0</v>
      </c>
      <c r="O15" s="28">
        <f t="shared" si="7"/>
        <v>0</v>
      </c>
      <c r="P15" s="29">
        <f t="shared" si="8"/>
        <v>1</v>
      </c>
      <c r="Q15" s="26"/>
      <c r="R15" s="26"/>
      <c r="S15" s="26"/>
      <c r="T15" s="26"/>
      <c r="U15" s="27">
        <f t="shared" si="0"/>
        <v>0</v>
      </c>
      <c r="V15" s="28">
        <f t="shared" si="9"/>
        <v>0</v>
      </c>
      <c r="W15" s="30">
        <f t="shared" si="1"/>
        <v>1</v>
      </c>
      <c r="X15" s="31">
        <f t="shared" si="10"/>
        <v>0</v>
      </c>
      <c r="Y15" s="31">
        <f t="shared" si="11"/>
        <v>0</v>
      </c>
      <c r="Z15" s="32">
        <f t="shared" si="12"/>
        <v>1</v>
      </c>
      <c r="AA15" s="33" t="str">
        <f t="shared" si="2"/>
        <v/>
      </c>
      <c r="AD15" s="77"/>
    </row>
    <row r="16" spans="1:30" s="74" customFormat="1" x14ac:dyDescent="0.2">
      <c r="A16" s="23">
        <f>IF(المدخلات!C13&lt;&gt;0,المدخلات!C13,"")</f>
        <v>12</v>
      </c>
      <c r="B16" s="24" t="str">
        <f>IF(المدخلات!D13&lt;&gt;"",المدخلات!D13,"")</f>
        <v/>
      </c>
      <c r="C16" s="25" t="str">
        <f>IF(المدخلات!E13&lt;&gt;"",المدخلات!E13,"")</f>
        <v/>
      </c>
      <c r="D16" s="26"/>
      <c r="E16" s="26"/>
      <c r="F16" s="26"/>
      <c r="G16" s="26"/>
      <c r="H16" s="27">
        <f t="shared" si="3"/>
        <v>0</v>
      </c>
      <c r="I16" s="28">
        <f t="shared" si="4"/>
        <v>0</v>
      </c>
      <c r="J16" s="29">
        <f t="shared" si="5"/>
        <v>1</v>
      </c>
      <c r="K16" s="26"/>
      <c r="L16" s="26"/>
      <c r="M16" s="26"/>
      <c r="N16" s="27">
        <f t="shared" si="6"/>
        <v>0</v>
      </c>
      <c r="O16" s="28">
        <f t="shared" si="7"/>
        <v>0</v>
      </c>
      <c r="P16" s="29">
        <f t="shared" si="8"/>
        <v>1</v>
      </c>
      <c r="Q16" s="26"/>
      <c r="R16" s="26"/>
      <c r="S16" s="26"/>
      <c r="T16" s="26"/>
      <c r="U16" s="27">
        <f t="shared" si="0"/>
        <v>0</v>
      </c>
      <c r="V16" s="28">
        <f t="shared" si="9"/>
        <v>0</v>
      </c>
      <c r="W16" s="30">
        <f t="shared" si="1"/>
        <v>1</v>
      </c>
      <c r="X16" s="31">
        <f t="shared" si="10"/>
        <v>0</v>
      </c>
      <c r="Y16" s="31">
        <f t="shared" si="11"/>
        <v>0</v>
      </c>
      <c r="Z16" s="32">
        <f t="shared" si="12"/>
        <v>1</v>
      </c>
      <c r="AA16" s="33" t="str">
        <f t="shared" si="2"/>
        <v/>
      </c>
      <c r="AD16" s="77"/>
    </row>
    <row r="17" spans="1:27" s="74" customFormat="1" x14ac:dyDescent="0.2">
      <c r="A17" s="23">
        <f>IF(المدخلات!C14&lt;&gt;0,المدخلات!C14,"")</f>
        <v>13</v>
      </c>
      <c r="B17" s="24" t="str">
        <f>IF(المدخلات!D14&lt;&gt;"",المدخلات!D14,"")</f>
        <v/>
      </c>
      <c r="C17" s="25" t="str">
        <f>IF(المدخلات!E14&lt;&gt;"",المدخلات!E14,"")</f>
        <v/>
      </c>
      <c r="D17" s="26"/>
      <c r="E17" s="26"/>
      <c r="F17" s="26"/>
      <c r="G17" s="26"/>
      <c r="H17" s="27">
        <f t="shared" si="3"/>
        <v>0</v>
      </c>
      <c r="I17" s="28">
        <f t="shared" si="4"/>
        <v>0</v>
      </c>
      <c r="J17" s="29">
        <f t="shared" si="5"/>
        <v>1</v>
      </c>
      <c r="K17" s="26"/>
      <c r="L17" s="26"/>
      <c r="M17" s="26"/>
      <c r="N17" s="27">
        <f t="shared" si="6"/>
        <v>0</v>
      </c>
      <c r="O17" s="28">
        <f t="shared" si="7"/>
        <v>0</v>
      </c>
      <c r="P17" s="29">
        <f t="shared" si="8"/>
        <v>1</v>
      </c>
      <c r="Q17" s="26"/>
      <c r="R17" s="26"/>
      <c r="S17" s="26"/>
      <c r="T17" s="26"/>
      <c r="U17" s="27">
        <f t="shared" si="0"/>
        <v>0</v>
      </c>
      <c r="V17" s="28">
        <f t="shared" si="9"/>
        <v>0</v>
      </c>
      <c r="W17" s="30">
        <f t="shared" si="1"/>
        <v>1</v>
      </c>
      <c r="X17" s="31">
        <f t="shared" si="10"/>
        <v>0</v>
      </c>
      <c r="Y17" s="31">
        <f t="shared" si="11"/>
        <v>0</v>
      </c>
      <c r="Z17" s="32">
        <f t="shared" si="12"/>
        <v>1</v>
      </c>
      <c r="AA17" s="33" t="str">
        <f t="shared" si="2"/>
        <v/>
      </c>
    </row>
    <row r="18" spans="1:27" s="74" customFormat="1" x14ac:dyDescent="0.2">
      <c r="A18" s="23">
        <f>IF(المدخلات!C15&lt;&gt;0,المدخلات!C15,"")</f>
        <v>14</v>
      </c>
      <c r="B18" s="24" t="str">
        <f>IF(المدخلات!D15&lt;&gt;"",المدخلات!D15,"")</f>
        <v/>
      </c>
      <c r="C18" s="25" t="str">
        <f>IF(المدخلات!E15&lt;&gt;"",المدخلات!E15,"")</f>
        <v/>
      </c>
      <c r="D18" s="26"/>
      <c r="E18" s="26"/>
      <c r="F18" s="26"/>
      <c r="G18" s="26"/>
      <c r="H18" s="27">
        <f t="shared" si="3"/>
        <v>0</v>
      </c>
      <c r="I18" s="28">
        <f t="shared" si="4"/>
        <v>0</v>
      </c>
      <c r="J18" s="29">
        <f t="shared" si="5"/>
        <v>1</v>
      </c>
      <c r="K18" s="26"/>
      <c r="L18" s="26"/>
      <c r="M18" s="26"/>
      <c r="N18" s="27">
        <f t="shared" si="6"/>
        <v>0</v>
      </c>
      <c r="O18" s="28">
        <f t="shared" si="7"/>
        <v>0</v>
      </c>
      <c r="P18" s="29">
        <f t="shared" si="8"/>
        <v>1</v>
      </c>
      <c r="Q18" s="26"/>
      <c r="R18" s="26"/>
      <c r="S18" s="26"/>
      <c r="T18" s="26"/>
      <c r="U18" s="27">
        <f t="shared" si="0"/>
        <v>0</v>
      </c>
      <c r="V18" s="28">
        <f t="shared" si="9"/>
        <v>0</v>
      </c>
      <c r="W18" s="30">
        <f t="shared" si="1"/>
        <v>1</v>
      </c>
      <c r="X18" s="31">
        <f t="shared" si="10"/>
        <v>0</v>
      </c>
      <c r="Y18" s="31">
        <f t="shared" si="11"/>
        <v>0</v>
      </c>
      <c r="Z18" s="32">
        <f t="shared" si="12"/>
        <v>1</v>
      </c>
      <c r="AA18" s="33" t="str">
        <f t="shared" si="2"/>
        <v/>
      </c>
    </row>
    <row r="19" spans="1:27" s="74" customFormat="1" x14ac:dyDescent="0.2">
      <c r="A19" s="23">
        <f>IF(المدخلات!C16&lt;&gt;0,المدخلات!C16,"")</f>
        <v>15</v>
      </c>
      <c r="B19" s="24" t="str">
        <f>IF(المدخلات!D16&lt;&gt;"",المدخلات!D16,"")</f>
        <v/>
      </c>
      <c r="C19" s="25" t="str">
        <f>IF(المدخلات!E16&lt;&gt;"",المدخلات!E16,"")</f>
        <v/>
      </c>
      <c r="D19" s="26"/>
      <c r="E19" s="26"/>
      <c r="F19" s="26"/>
      <c r="G19" s="26"/>
      <c r="H19" s="27">
        <f t="shared" si="3"/>
        <v>0</v>
      </c>
      <c r="I19" s="28">
        <f t="shared" si="4"/>
        <v>0</v>
      </c>
      <c r="J19" s="29">
        <f t="shared" si="5"/>
        <v>1</v>
      </c>
      <c r="K19" s="26"/>
      <c r="L19" s="26"/>
      <c r="M19" s="26"/>
      <c r="N19" s="27">
        <f t="shared" si="6"/>
        <v>0</v>
      </c>
      <c r="O19" s="28">
        <f t="shared" si="7"/>
        <v>0</v>
      </c>
      <c r="P19" s="29">
        <f t="shared" si="8"/>
        <v>1</v>
      </c>
      <c r="Q19" s="26"/>
      <c r="R19" s="26"/>
      <c r="S19" s="26"/>
      <c r="T19" s="26"/>
      <c r="U19" s="27">
        <f t="shared" si="0"/>
        <v>0</v>
      </c>
      <c r="V19" s="28">
        <f t="shared" si="9"/>
        <v>0</v>
      </c>
      <c r="W19" s="30">
        <f t="shared" si="1"/>
        <v>1</v>
      </c>
      <c r="X19" s="31">
        <f t="shared" si="10"/>
        <v>0</v>
      </c>
      <c r="Y19" s="31">
        <f t="shared" si="11"/>
        <v>0</v>
      </c>
      <c r="Z19" s="32">
        <f t="shared" si="12"/>
        <v>1</v>
      </c>
      <c r="AA19" s="33" t="str">
        <f t="shared" si="2"/>
        <v/>
      </c>
    </row>
    <row r="20" spans="1:27" s="74" customFormat="1" x14ac:dyDescent="0.2">
      <c r="A20" s="23">
        <f>IF(المدخلات!C17&lt;&gt;0,المدخلات!C17,"")</f>
        <v>16</v>
      </c>
      <c r="B20" s="24" t="str">
        <f>IF(المدخلات!D17&lt;&gt;"",المدخلات!D17,"")</f>
        <v/>
      </c>
      <c r="C20" s="25" t="str">
        <f>IF(المدخلات!E17&lt;&gt;"",المدخلات!E17,"")</f>
        <v/>
      </c>
      <c r="D20" s="26"/>
      <c r="E20" s="26"/>
      <c r="F20" s="26"/>
      <c r="G20" s="26"/>
      <c r="H20" s="27">
        <f t="shared" si="3"/>
        <v>0</v>
      </c>
      <c r="I20" s="28">
        <f t="shared" si="4"/>
        <v>0</v>
      </c>
      <c r="J20" s="29">
        <f t="shared" si="5"/>
        <v>1</v>
      </c>
      <c r="K20" s="26"/>
      <c r="L20" s="26"/>
      <c r="M20" s="26"/>
      <c r="N20" s="27">
        <f t="shared" si="6"/>
        <v>0</v>
      </c>
      <c r="O20" s="28">
        <f t="shared" si="7"/>
        <v>0</v>
      </c>
      <c r="P20" s="29">
        <f t="shared" si="8"/>
        <v>1</v>
      </c>
      <c r="Q20" s="26"/>
      <c r="R20" s="26"/>
      <c r="S20" s="26"/>
      <c r="T20" s="26"/>
      <c r="U20" s="27">
        <f t="shared" si="0"/>
        <v>0</v>
      </c>
      <c r="V20" s="28">
        <f t="shared" si="9"/>
        <v>0</v>
      </c>
      <c r="W20" s="30">
        <f t="shared" si="1"/>
        <v>1</v>
      </c>
      <c r="X20" s="31">
        <f t="shared" si="10"/>
        <v>0</v>
      </c>
      <c r="Y20" s="31">
        <f t="shared" si="11"/>
        <v>0</v>
      </c>
      <c r="Z20" s="32">
        <f t="shared" si="12"/>
        <v>1</v>
      </c>
      <c r="AA20" s="33" t="str">
        <f t="shared" si="2"/>
        <v/>
      </c>
    </row>
    <row r="21" spans="1:27" s="74" customFormat="1" x14ac:dyDescent="0.2">
      <c r="A21" s="23">
        <f>IF(المدخلات!C18&lt;&gt;0,المدخلات!C18,"")</f>
        <v>17</v>
      </c>
      <c r="B21" s="24" t="str">
        <f>IF(المدخلات!D18&lt;&gt;"",المدخلات!D18,"")</f>
        <v/>
      </c>
      <c r="C21" s="25" t="str">
        <f>IF(المدخلات!E18&lt;&gt;"",المدخلات!E18,"")</f>
        <v/>
      </c>
      <c r="D21" s="26"/>
      <c r="E21" s="26"/>
      <c r="F21" s="26"/>
      <c r="G21" s="26"/>
      <c r="H21" s="27">
        <f t="shared" si="3"/>
        <v>0</v>
      </c>
      <c r="I21" s="28">
        <f t="shared" si="4"/>
        <v>0</v>
      </c>
      <c r="J21" s="29">
        <f t="shared" si="5"/>
        <v>1</v>
      </c>
      <c r="K21" s="26"/>
      <c r="L21" s="26"/>
      <c r="M21" s="26"/>
      <c r="N21" s="27">
        <f t="shared" si="6"/>
        <v>0</v>
      </c>
      <c r="O21" s="28">
        <f t="shared" si="7"/>
        <v>0</v>
      </c>
      <c r="P21" s="29">
        <f t="shared" si="8"/>
        <v>1</v>
      </c>
      <c r="Q21" s="26"/>
      <c r="R21" s="26"/>
      <c r="S21" s="26"/>
      <c r="T21" s="26"/>
      <c r="U21" s="27">
        <f t="shared" si="0"/>
        <v>0</v>
      </c>
      <c r="V21" s="28">
        <f t="shared" si="9"/>
        <v>0</v>
      </c>
      <c r="W21" s="30">
        <f t="shared" si="1"/>
        <v>1</v>
      </c>
      <c r="X21" s="31">
        <f t="shared" si="10"/>
        <v>0</v>
      </c>
      <c r="Y21" s="31">
        <f t="shared" si="11"/>
        <v>0</v>
      </c>
      <c r="Z21" s="32">
        <f t="shared" si="12"/>
        <v>1</v>
      </c>
      <c r="AA21" s="33" t="str">
        <f t="shared" si="2"/>
        <v/>
      </c>
    </row>
    <row r="22" spans="1:27" s="74" customFormat="1" x14ac:dyDescent="0.2">
      <c r="A22" s="23">
        <f>IF(المدخلات!C19&lt;&gt;0,المدخلات!C19,"")</f>
        <v>18</v>
      </c>
      <c r="B22" s="24" t="str">
        <f>IF(المدخلات!D19&lt;&gt;"",المدخلات!D19,"")</f>
        <v/>
      </c>
      <c r="C22" s="25" t="str">
        <f>IF(المدخلات!E19&lt;&gt;"",المدخلات!E19,"")</f>
        <v/>
      </c>
      <c r="D22" s="26"/>
      <c r="E22" s="26"/>
      <c r="F22" s="26"/>
      <c r="G22" s="26"/>
      <c r="H22" s="27">
        <f t="shared" si="3"/>
        <v>0</v>
      </c>
      <c r="I22" s="28">
        <f t="shared" si="4"/>
        <v>0</v>
      </c>
      <c r="J22" s="29">
        <f t="shared" si="5"/>
        <v>1</v>
      </c>
      <c r="K22" s="26"/>
      <c r="L22" s="26"/>
      <c r="M22" s="26"/>
      <c r="N22" s="27">
        <f t="shared" si="6"/>
        <v>0</v>
      </c>
      <c r="O22" s="28">
        <f t="shared" si="7"/>
        <v>0</v>
      </c>
      <c r="P22" s="29">
        <f t="shared" si="8"/>
        <v>1</v>
      </c>
      <c r="Q22" s="26"/>
      <c r="R22" s="26"/>
      <c r="S22" s="26"/>
      <c r="T22" s="26"/>
      <c r="U22" s="27">
        <f t="shared" si="0"/>
        <v>0</v>
      </c>
      <c r="V22" s="28">
        <f t="shared" si="9"/>
        <v>0</v>
      </c>
      <c r="W22" s="30">
        <f t="shared" si="1"/>
        <v>1</v>
      </c>
      <c r="X22" s="31">
        <f t="shared" si="10"/>
        <v>0</v>
      </c>
      <c r="Y22" s="31">
        <f t="shared" si="11"/>
        <v>0</v>
      </c>
      <c r="Z22" s="32">
        <f t="shared" si="12"/>
        <v>1</v>
      </c>
      <c r="AA22" s="33" t="str">
        <f t="shared" si="2"/>
        <v/>
      </c>
    </row>
    <row r="23" spans="1:27" s="74" customFormat="1" x14ac:dyDescent="0.2">
      <c r="A23" s="23">
        <f>IF(المدخلات!C20&lt;&gt;0,المدخلات!C20,"")</f>
        <v>19</v>
      </c>
      <c r="B23" s="24" t="str">
        <f>IF(المدخلات!D20&lt;&gt;"",المدخلات!D20,"")</f>
        <v/>
      </c>
      <c r="C23" s="25" t="str">
        <f>IF(المدخلات!E20&lt;&gt;"",المدخلات!E20,"")</f>
        <v/>
      </c>
      <c r="D23" s="26"/>
      <c r="E23" s="26"/>
      <c r="F23" s="26"/>
      <c r="G23" s="26"/>
      <c r="H23" s="27">
        <f t="shared" si="3"/>
        <v>0</v>
      </c>
      <c r="I23" s="28">
        <f t="shared" si="4"/>
        <v>0</v>
      </c>
      <c r="J23" s="29">
        <f t="shared" si="5"/>
        <v>1</v>
      </c>
      <c r="K23" s="26"/>
      <c r="L23" s="26"/>
      <c r="M23" s="26"/>
      <c r="N23" s="27">
        <f t="shared" si="6"/>
        <v>0</v>
      </c>
      <c r="O23" s="28">
        <f t="shared" si="7"/>
        <v>0</v>
      </c>
      <c r="P23" s="29">
        <f t="shared" si="8"/>
        <v>1</v>
      </c>
      <c r="Q23" s="26"/>
      <c r="R23" s="26"/>
      <c r="S23" s="26"/>
      <c r="T23" s="26"/>
      <c r="U23" s="27">
        <f t="shared" si="0"/>
        <v>0</v>
      </c>
      <c r="V23" s="28">
        <f t="shared" si="9"/>
        <v>0</v>
      </c>
      <c r="W23" s="30">
        <f t="shared" si="1"/>
        <v>1</v>
      </c>
      <c r="X23" s="31">
        <f t="shared" si="10"/>
        <v>0</v>
      </c>
      <c r="Y23" s="31">
        <f t="shared" si="11"/>
        <v>0</v>
      </c>
      <c r="Z23" s="32">
        <f t="shared" si="12"/>
        <v>1</v>
      </c>
      <c r="AA23" s="33" t="str">
        <f t="shared" si="2"/>
        <v/>
      </c>
    </row>
    <row r="24" spans="1:27" s="74" customFormat="1" x14ac:dyDescent="0.2">
      <c r="A24" s="23">
        <f>IF(المدخلات!C21&lt;&gt;0,المدخلات!C21,"")</f>
        <v>20</v>
      </c>
      <c r="B24" s="24" t="str">
        <f>IF(المدخلات!D21&lt;&gt;"",المدخلات!D21,"")</f>
        <v/>
      </c>
      <c r="C24" s="25" t="str">
        <f>IF(المدخلات!E21&lt;&gt;"",المدخلات!E21,"")</f>
        <v/>
      </c>
      <c r="D24" s="26"/>
      <c r="E24" s="26"/>
      <c r="F24" s="26"/>
      <c r="G24" s="26"/>
      <c r="H24" s="27">
        <f t="shared" si="3"/>
        <v>0</v>
      </c>
      <c r="I24" s="28">
        <f t="shared" si="4"/>
        <v>0</v>
      </c>
      <c r="J24" s="29">
        <f t="shared" si="5"/>
        <v>1</v>
      </c>
      <c r="K24" s="26"/>
      <c r="L24" s="26"/>
      <c r="M24" s="26"/>
      <c r="N24" s="27">
        <f t="shared" si="6"/>
        <v>0</v>
      </c>
      <c r="O24" s="28">
        <f t="shared" si="7"/>
        <v>0</v>
      </c>
      <c r="P24" s="29">
        <f t="shared" si="8"/>
        <v>1</v>
      </c>
      <c r="Q24" s="26"/>
      <c r="R24" s="26"/>
      <c r="S24" s="26"/>
      <c r="T24" s="26"/>
      <c r="U24" s="27">
        <f t="shared" si="0"/>
        <v>0</v>
      </c>
      <c r="V24" s="28">
        <f t="shared" si="9"/>
        <v>0</v>
      </c>
      <c r="W24" s="30">
        <f t="shared" si="1"/>
        <v>1</v>
      </c>
      <c r="X24" s="31">
        <f t="shared" si="10"/>
        <v>0</v>
      </c>
      <c r="Y24" s="31">
        <f t="shared" si="11"/>
        <v>0</v>
      </c>
      <c r="Z24" s="32">
        <f t="shared" si="12"/>
        <v>1</v>
      </c>
      <c r="AA24" s="33" t="str">
        <f t="shared" si="2"/>
        <v/>
      </c>
    </row>
    <row r="25" spans="1:27" s="74" customFormat="1" x14ac:dyDescent="0.2">
      <c r="A25" s="23">
        <f>IF(المدخلات!C22&lt;&gt;0,المدخلات!C22,"")</f>
        <v>21</v>
      </c>
      <c r="B25" s="24" t="str">
        <f>IF(المدخلات!D22&lt;&gt;"",المدخلات!D22,"")</f>
        <v/>
      </c>
      <c r="C25" s="25" t="str">
        <f>IF(المدخلات!E22&lt;&gt;"",المدخلات!E22,"")</f>
        <v/>
      </c>
      <c r="D25" s="26"/>
      <c r="E25" s="26"/>
      <c r="F25" s="26"/>
      <c r="G25" s="26"/>
      <c r="H25" s="27">
        <f t="shared" si="3"/>
        <v>0</v>
      </c>
      <c r="I25" s="28">
        <f t="shared" si="4"/>
        <v>0</v>
      </c>
      <c r="J25" s="29">
        <f t="shared" si="5"/>
        <v>1</v>
      </c>
      <c r="K25" s="26"/>
      <c r="L25" s="26"/>
      <c r="M25" s="26"/>
      <c r="N25" s="27">
        <f t="shared" si="6"/>
        <v>0</v>
      </c>
      <c r="O25" s="28">
        <f t="shared" si="7"/>
        <v>0</v>
      </c>
      <c r="P25" s="29">
        <f t="shared" si="8"/>
        <v>1</v>
      </c>
      <c r="Q25" s="26"/>
      <c r="R25" s="26"/>
      <c r="S25" s="26"/>
      <c r="T25" s="26"/>
      <c r="U25" s="27">
        <f t="shared" si="0"/>
        <v>0</v>
      </c>
      <c r="V25" s="28">
        <f t="shared" si="9"/>
        <v>0</v>
      </c>
      <c r="W25" s="30">
        <f t="shared" si="1"/>
        <v>1</v>
      </c>
      <c r="X25" s="31">
        <f t="shared" si="10"/>
        <v>0</v>
      </c>
      <c r="Y25" s="31">
        <f t="shared" si="11"/>
        <v>0</v>
      </c>
      <c r="Z25" s="32">
        <f t="shared" si="12"/>
        <v>1</v>
      </c>
      <c r="AA25" s="33" t="str">
        <f t="shared" si="2"/>
        <v/>
      </c>
    </row>
    <row r="26" spans="1:27" s="74" customFormat="1" x14ac:dyDescent="0.2">
      <c r="A26" s="23">
        <f>IF(المدخلات!C23&lt;&gt;0,المدخلات!C23,"")</f>
        <v>22</v>
      </c>
      <c r="B26" s="24" t="str">
        <f>IF(المدخلات!D23&lt;&gt;"",المدخلات!D23,"")</f>
        <v/>
      </c>
      <c r="C26" s="25" t="str">
        <f>IF(المدخلات!E23&lt;&gt;"",المدخلات!E23,"")</f>
        <v/>
      </c>
      <c r="D26" s="26"/>
      <c r="E26" s="26"/>
      <c r="F26" s="26"/>
      <c r="G26" s="26"/>
      <c r="H26" s="27">
        <f t="shared" si="3"/>
        <v>0</v>
      </c>
      <c r="I26" s="28">
        <f t="shared" si="4"/>
        <v>0</v>
      </c>
      <c r="J26" s="29">
        <f t="shared" si="5"/>
        <v>1</v>
      </c>
      <c r="K26" s="26"/>
      <c r="L26" s="26"/>
      <c r="M26" s="26"/>
      <c r="N26" s="27">
        <f t="shared" si="6"/>
        <v>0</v>
      </c>
      <c r="O26" s="28">
        <f t="shared" si="7"/>
        <v>0</v>
      </c>
      <c r="P26" s="29">
        <f t="shared" si="8"/>
        <v>1</v>
      </c>
      <c r="Q26" s="26"/>
      <c r="R26" s="26"/>
      <c r="S26" s="26"/>
      <c r="T26" s="26"/>
      <c r="U26" s="27">
        <f t="shared" si="0"/>
        <v>0</v>
      </c>
      <c r="V26" s="28">
        <f t="shared" si="9"/>
        <v>0</v>
      </c>
      <c r="W26" s="30">
        <f t="shared" si="1"/>
        <v>1</v>
      </c>
      <c r="X26" s="31">
        <f t="shared" si="10"/>
        <v>0</v>
      </c>
      <c r="Y26" s="31">
        <f t="shared" si="11"/>
        <v>0</v>
      </c>
      <c r="Z26" s="32">
        <f t="shared" si="12"/>
        <v>1</v>
      </c>
      <c r="AA26" s="33" t="str">
        <f t="shared" si="2"/>
        <v/>
      </c>
    </row>
    <row r="27" spans="1:27" s="74" customFormat="1" x14ac:dyDescent="0.2">
      <c r="A27" s="23">
        <f>IF(المدخلات!C24&lt;&gt;0,المدخلات!C24,"")</f>
        <v>23</v>
      </c>
      <c r="B27" s="24" t="str">
        <f>IF(المدخلات!D24&lt;&gt;"",المدخلات!D24,"")</f>
        <v/>
      </c>
      <c r="C27" s="25" t="str">
        <f>IF(المدخلات!E24&lt;&gt;"",المدخلات!E24,"")</f>
        <v/>
      </c>
      <c r="D27" s="26"/>
      <c r="E27" s="26"/>
      <c r="F27" s="26"/>
      <c r="G27" s="26"/>
      <c r="H27" s="27">
        <f t="shared" si="3"/>
        <v>0</v>
      </c>
      <c r="I27" s="28">
        <f t="shared" si="4"/>
        <v>0</v>
      </c>
      <c r="J27" s="29">
        <f t="shared" si="5"/>
        <v>1</v>
      </c>
      <c r="K27" s="26"/>
      <c r="L27" s="26"/>
      <c r="M27" s="26"/>
      <c r="N27" s="27">
        <f t="shared" si="6"/>
        <v>0</v>
      </c>
      <c r="O27" s="28">
        <f t="shared" si="7"/>
        <v>0</v>
      </c>
      <c r="P27" s="29">
        <f t="shared" si="8"/>
        <v>1</v>
      </c>
      <c r="Q27" s="26"/>
      <c r="R27" s="26"/>
      <c r="S27" s="26"/>
      <c r="T27" s="26"/>
      <c r="U27" s="27">
        <f t="shared" si="0"/>
        <v>0</v>
      </c>
      <c r="V27" s="28">
        <f t="shared" si="9"/>
        <v>0</v>
      </c>
      <c r="W27" s="30">
        <f t="shared" si="1"/>
        <v>1</v>
      </c>
      <c r="X27" s="31">
        <f t="shared" si="10"/>
        <v>0</v>
      </c>
      <c r="Y27" s="31">
        <f t="shared" si="11"/>
        <v>0</v>
      </c>
      <c r="Z27" s="32">
        <f t="shared" si="12"/>
        <v>1</v>
      </c>
      <c r="AA27" s="33" t="str">
        <f t="shared" si="2"/>
        <v/>
      </c>
    </row>
    <row r="28" spans="1:27" s="74" customFormat="1" x14ac:dyDescent="0.2">
      <c r="A28" s="23">
        <f>IF(المدخلات!C25&lt;&gt;0,المدخلات!C25,"")</f>
        <v>24</v>
      </c>
      <c r="B28" s="24" t="str">
        <f>IF(المدخلات!D25&lt;&gt;"",المدخلات!D25,"")</f>
        <v/>
      </c>
      <c r="C28" s="25" t="str">
        <f>IF(المدخلات!E25&lt;&gt;"",المدخلات!E25,"")</f>
        <v/>
      </c>
      <c r="D28" s="26"/>
      <c r="E28" s="26"/>
      <c r="F28" s="26"/>
      <c r="G28" s="26"/>
      <c r="H28" s="27">
        <f t="shared" si="3"/>
        <v>0</v>
      </c>
      <c r="I28" s="28">
        <f t="shared" si="4"/>
        <v>0</v>
      </c>
      <c r="J28" s="29">
        <f t="shared" si="5"/>
        <v>1</v>
      </c>
      <c r="K28" s="26"/>
      <c r="L28" s="26"/>
      <c r="M28" s="26"/>
      <c r="N28" s="27">
        <f t="shared" si="6"/>
        <v>0</v>
      </c>
      <c r="O28" s="28">
        <f t="shared" si="7"/>
        <v>0</v>
      </c>
      <c r="P28" s="29">
        <f t="shared" si="8"/>
        <v>1</v>
      </c>
      <c r="Q28" s="26"/>
      <c r="R28" s="26"/>
      <c r="S28" s="26"/>
      <c r="T28" s="26"/>
      <c r="U28" s="27">
        <f t="shared" si="0"/>
        <v>0</v>
      </c>
      <c r="V28" s="28">
        <f t="shared" si="9"/>
        <v>0</v>
      </c>
      <c r="W28" s="30">
        <f t="shared" si="1"/>
        <v>1</v>
      </c>
      <c r="X28" s="31">
        <f t="shared" si="10"/>
        <v>0</v>
      </c>
      <c r="Y28" s="31">
        <f t="shared" si="11"/>
        <v>0</v>
      </c>
      <c r="Z28" s="32">
        <f t="shared" si="12"/>
        <v>1</v>
      </c>
      <c r="AA28" s="33" t="str">
        <f t="shared" si="2"/>
        <v/>
      </c>
    </row>
    <row r="29" spans="1:27" s="74" customFormat="1" x14ac:dyDescent="0.2">
      <c r="A29" s="23">
        <f>IF(المدخلات!C26&lt;&gt;0,المدخلات!C26,"")</f>
        <v>25</v>
      </c>
      <c r="B29" s="24" t="str">
        <f>IF(المدخلات!D26&lt;&gt;"",المدخلات!D26,"")</f>
        <v/>
      </c>
      <c r="C29" s="25" t="str">
        <f>IF(المدخلات!E26&lt;&gt;"",المدخلات!E26,"")</f>
        <v/>
      </c>
      <c r="D29" s="26"/>
      <c r="E29" s="26"/>
      <c r="F29" s="26"/>
      <c r="G29" s="26"/>
      <c r="H29" s="27">
        <f t="shared" si="3"/>
        <v>0</v>
      </c>
      <c r="I29" s="28">
        <f t="shared" si="4"/>
        <v>0</v>
      </c>
      <c r="J29" s="29">
        <f t="shared" si="5"/>
        <v>1</v>
      </c>
      <c r="K29" s="26"/>
      <c r="L29" s="26"/>
      <c r="M29" s="26"/>
      <c r="N29" s="27">
        <f t="shared" si="6"/>
        <v>0</v>
      </c>
      <c r="O29" s="28">
        <f t="shared" si="7"/>
        <v>0</v>
      </c>
      <c r="P29" s="29">
        <f t="shared" si="8"/>
        <v>1</v>
      </c>
      <c r="Q29" s="26"/>
      <c r="R29" s="26"/>
      <c r="S29" s="26"/>
      <c r="T29" s="26"/>
      <c r="U29" s="27">
        <f t="shared" si="0"/>
        <v>0</v>
      </c>
      <c r="V29" s="28">
        <f t="shared" si="9"/>
        <v>0</v>
      </c>
      <c r="W29" s="30">
        <f t="shared" si="1"/>
        <v>1</v>
      </c>
      <c r="X29" s="31">
        <f t="shared" si="10"/>
        <v>0</v>
      </c>
      <c r="Y29" s="31">
        <f t="shared" si="11"/>
        <v>0</v>
      </c>
      <c r="Z29" s="32">
        <f t="shared" si="12"/>
        <v>1</v>
      </c>
      <c r="AA29" s="33" t="str">
        <f t="shared" si="2"/>
        <v/>
      </c>
    </row>
    <row r="30" spans="1:27" s="74" customFormat="1" x14ac:dyDescent="0.2">
      <c r="A30" s="23">
        <f>IF(المدخلات!C27&lt;&gt;0,المدخلات!C27,"")</f>
        <v>26</v>
      </c>
      <c r="B30" s="24" t="str">
        <f>IF(المدخلات!D27&lt;&gt;"",المدخلات!D27,"")</f>
        <v/>
      </c>
      <c r="C30" s="25" t="str">
        <f>IF(المدخلات!E27&lt;&gt;"",المدخلات!E27,"")</f>
        <v/>
      </c>
      <c r="D30" s="26"/>
      <c r="E30" s="26"/>
      <c r="F30" s="26"/>
      <c r="G30" s="26"/>
      <c r="H30" s="27">
        <f t="shared" si="3"/>
        <v>0</v>
      </c>
      <c r="I30" s="28">
        <f t="shared" si="4"/>
        <v>0</v>
      </c>
      <c r="J30" s="29">
        <f t="shared" si="5"/>
        <v>1</v>
      </c>
      <c r="K30" s="26"/>
      <c r="L30" s="26"/>
      <c r="M30" s="26"/>
      <c r="N30" s="27">
        <f t="shared" si="6"/>
        <v>0</v>
      </c>
      <c r="O30" s="28">
        <f t="shared" si="7"/>
        <v>0</v>
      </c>
      <c r="P30" s="29">
        <f t="shared" si="8"/>
        <v>1</v>
      </c>
      <c r="Q30" s="26"/>
      <c r="R30" s="26"/>
      <c r="S30" s="26"/>
      <c r="T30" s="26"/>
      <c r="U30" s="27">
        <f t="shared" si="0"/>
        <v>0</v>
      </c>
      <c r="V30" s="28">
        <f t="shared" si="9"/>
        <v>0</v>
      </c>
      <c r="W30" s="30">
        <f t="shared" si="1"/>
        <v>1</v>
      </c>
      <c r="X30" s="31">
        <f t="shared" si="10"/>
        <v>0</v>
      </c>
      <c r="Y30" s="31">
        <f t="shared" si="11"/>
        <v>0</v>
      </c>
      <c r="Z30" s="32">
        <f t="shared" si="12"/>
        <v>1</v>
      </c>
      <c r="AA30" s="33" t="str">
        <f t="shared" si="2"/>
        <v/>
      </c>
    </row>
    <row r="31" spans="1:27" s="74" customFormat="1" x14ac:dyDescent="0.2">
      <c r="A31" s="23">
        <f>IF(المدخلات!C28&lt;&gt;0,المدخلات!C28,"")</f>
        <v>27</v>
      </c>
      <c r="B31" s="24" t="str">
        <f>IF(المدخلات!D28&lt;&gt;"",المدخلات!D28,"")</f>
        <v/>
      </c>
      <c r="C31" s="25" t="str">
        <f>IF(المدخلات!E28&lt;&gt;"",المدخلات!E28,"")</f>
        <v/>
      </c>
      <c r="D31" s="26"/>
      <c r="E31" s="26"/>
      <c r="F31" s="26"/>
      <c r="G31" s="26"/>
      <c r="H31" s="27">
        <f t="shared" si="3"/>
        <v>0</v>
      </c>
      <c r="I31" s="28">
        <f t="shared" si="4"/>
        <v>0</v>
      </c>
      <c r="J31" s="29">
        <f t="shared" si="5"/>
        <v>1</v>
      </c>
      <c r="K31" s="26"/>
      <c r="L31" s="26"/>
      <c r="M31" s="26"/>
      <c r="N31" s="27">
        <f t="shared" si="6"/>
        <v>0</v>
      </c>
      <c r="O31" s="28">
        <f t="shared" si="7"/>
        <v>0</v>
      </c>
      <c r="P31" s="29">
        <f t="shared" si="8"/>
        <v>1</v>
      </c>
      <c r="Q31" s="26"/>
      <c r="R31" s="26"/>
      <c r="S31" s="26"/>
      <c r="T31" s="26"/>
      <c r="U31" s="27">
        <f t="shared" si="0"/>
        <v>0</v>
      </c>
      <c r="V31" s="28">
        <f t="shared" si="9"/>
        <v>0</v>
      </c>
      <c r="W31" s="30">
        <f t="shared" si="1"/>
        <v>1</v>
      </c>
      <c r="X31" s="31">
        <f t="shared" si="10"/>
        <v>0</v>
      </c>
      <c r="Y31" s="31">
        <f t="shared" si="11"/>
        <v>0</v>
      </c>
      <c r="Z31" s="32">
        <f t="shared" si="12"/>
        <v>1</v>
      </c>
      <c r="AA31" s="33" t="str">
        <f t="shared" si="2"/>
        <v/>
      </c>
    </row>
    <row r="32" spans="1:27" s="74" customFormat="1" x14ac:dyDescent="0.2">
      <c r="A32" s="23">
        <f>IF(المدخلات!C29&lt;&gt;0,المدخلات!C29,"")</f>
        <v>28</v>
      </c>
      <c r="B32" s="24" t="str">
        <f>IF(المدخلات!D29&lt;&gt;"",المدخلات!D29,"")</f>
        <v/>
      </c>
      <c r="C32" s="25" t="str">
        <f>IF(المدخلات!E29&lt;&gt;"",المدخلات!E29,"")</f>
        <v/>
      </c>
      <c r="D32" s="26"/>
      <c r="E32" s="26"/>
      <c r="F32" s="26"/>
      <c r="G32" s="26"/>
      <c r="H32" s="27">
        <f t="shared" si="3"/>
        <v>0</v>
      </c>
      <c r="I32" s="28">
        <f t="shared" si="4"/>
        <v>0</v>
      </c>
      <c r="J32" s="29">
        <f t="shared" si="5"/>
        <v>1</v>
      </c>
      <c r="K32" s="26"/>
      <c r="L32" s="26"/>
      <c r="M32" s="26"/>
      <c r="N32" s="27">
        <f t="shared" si="6"/>
        <v>0</v>
      </c>
      <c r="O32" s="28">
        <f t="shared" si="7"/>
        <v>0</v>
      </c>
      <c r="P32" s="29">
        <f t="shared" si="8"/>
        <v>1</v>
      </c>
      <c r="Q32" s="26"/>
      <c r="R32" s="26"/>
      <c r="S32" s="26"/>
      <c r="T32" s="26"/>
      <c r="U32" s="27">
        <f t="shared" si="0"/>
        <v>0</v>
      </c>
      <c r="V32" s="28">
        <f t="shared" si="9"/>
        <v>0</v>
      </c>
      <c r="W32" s="30">
        <f t="shared" si="1"/>
        <v>1</v>
      </c>
      <c r="X32" s="31">
        <f t="shared" si="10"/>
        <v>0</v>
      </c>
      <c r="Y32" s="31">
        <f t="shared" si="11"/>
        <v>0</v>
      </c>
      <c r="Z32" s="32">
        <f t="shared" si="12"/>
        <v>1</v>
      </c>
      <c r="AA32" s="33" t="str">
        <f t="shared" si="2"/>
        <v/>
      </c>
    </row>
    <row r="33" spans="1:27" s="74" customFormat="1" x14ac:dyDescent="0.2">
      <c r="A33" s="23">
        <f>IF(المدخلات!C30&lt;&gt;0,المدخلات!C30,"")</f>
        <v>29</v>
      </c>
      <c r="B33" s="24" t="str">
        <f>IF(المدخلات!D30&lt;&gt;"",المدخلات!D30,"")</f>
        <v/>
      </c>
      <c r="C33" s="25" t="str">
        <f>IF(المدخلات!E30&lt;&gt;"",المدخلات!E30,"")</f>
        <v/>
      </c>
      <c r="D33" s="26"/>
      <c r="E33" s="26"/>
      <c r="F33" s="26"/>
      <c r="G33" s="26"/>
      <c r="H33" s="27">
        <f t="shared" si="3"/>
        <v>0</v>
      </c>
      <c r="I33" s="28">
        <f t="shared" si="4"/>
        <v>0</v>
      </c>
      <c r="J33" s="29">
        <f t="shared" si="5"/>
        <v>1</v>
      </c>
      <c r="K33" s="26"/>
      <c r="L33" s="26"/>
      <c r="M33" s="26"/>
      <c r="N33" s="27">
        <f t="shared" si="6"/>
        <v>0</v>
      </c>
      <c r="O33" s="28">
        <f t="shared" si="7"/>
        <v>0</v>
      </c>
      <c r="P33" s="29">
        <f t="shared" si="8"/>
        <v>1</v>
      </c>
      <c r="Q33" s="26"/>
      <c r="R33" s="26"/>
      <c r="S33" s="26"/>
      <c r="T33" s="26"/>
      <c r="U33" s="27">
        <f t="shared" si="0"/>
        <v>0</v>
      </c>
      <c r="V33" s="28">
        <f t="shared" si="9"/>
        <v>0</v>
      </c>
      <c r="W33" s="30">
        <f t="shared" si="1"/>
        <v>1</v>
      </c>
      <c r="X33" s="31">
        <f t="shared" si="10"/>
        <v>0</v>
      </c>
      <c r="Y33" s="31">
        <f t="shared" si="11"/>
        <v>0</v>
      </c>
      <c r="Z33" s="32">
        <f t="shared" si="12"/>
        <v>1</v>
      </c>
      <c r="AA33" s="33" t="str">
        <f t="shared" si="2"/>
        <v/>
      </c>
    </row>
    <row r="34" spans="1:27" s="74" customFormat="1" x14ac:dyDescent="0.2">
      <c r="A34" s="23">
        <f>IF(المدخلات!C31&lt;&gt;0,المدخلات!C31,"")</f>
        <v>30</v>
      </c>
      <c r="B34" s="24" t="str">
        <f>IF(المدخلات!D31&lt;&gt;"",المدخلات!D31,"")</f>
        <v/>
      </c>
      <c r="C34" s="25" t="str">
        <f>IF(المدخلات!E31&lt;&gt;"",المدخلات!E31,"")</f>
        <v/>
      </c>
      <c r="D34" s="26"/>
      <c r="E34" s="26"/>
      <c r="F34" s="26"/>
      <c r="G34" s="26"/>
      <c r="H34" s="27">
        <f t="shared" si="3"/>
        <v>0</v>
      </c>
      <c r="I34" s="28">
        <f t="shared" si="4"/>
        <v>0</v>
      </c>
      <c r="J34" s="29">
        <f t="shared" si="5"/>
        <v>1</v>
      </c>
      <c r="K34" s="26"/>
      <c r="L34" s="26"/>
      <c r="M34" s="26"/>
      <c r="N34" s="27">
        <f t="shared" si="6"/>
        <v>0</v>
      </c>
      <c r="O34" s="28">
        <f t="shared" si="7"/>
        <v>0</v>
      </c>
      <c r="P34" s="29">
        <f t="shared" si="8"/>
        <v>1</v>
      </c>
      <c r="Q34" s="26"/>
      <c r="R34" s="26"/>
      <c r="S34" s="26"/>
      <c r="T34" s="26"/>
      <c r="U34" s="27">
        <f t="shared" si="0"/>
        <v>0</v>
      </c>
      <c r="V34" s="28">
        <f t="shared" si="9"/>
        <v>0</v>
      </c>
      <c r="W34" s="30">
        <f t="shared" si="1"/>
        <v>1</v>
      </c>
      <c r="X34" s="31">
        <f t="shared" si="10"/>
        <v>0</v>
      </c>
      <c r="Y34" s="31">
        <f t="shared" si="11"/>
        <v>0</v>
      </c>
      <c r="Z34" s="32">
        <f t="shared" si="12"/>
        <v>1</v>
      </c>
      <c r="AA34" s="33" t="str">
        <f t="shared" si="2"/>
        <v/>
      </c>
    </row>
    <row r="35" spans="1:27" s="74" customFormat="1" x14ac:dyDescent="0.2">
      <c r="A35" s="23">
        <f>IF(المدخلات!C32&lt;&gt;0,المدخلات!C32,"")</f>
        <v>31</v>
      </c>
      <c r="B35" s="24" t="str">
        <f>IF(المدخلات!D32&lt;&gt;"",المدخلات!D32,"")</f>
        <v/>
      </c>
      <c r="C35" s="25" t="str">
        <f>IF(المدخلات!E32&lt;&gt;"",المدخلات!E32,"")</f>
        <v/>
      </c>
      <c r="D35" s="26"/>
      <c r="E35" s="26"/>
      <c r="F35" s="26"/>
      <c r="G35" s="26"/>
      <c r="H35" s="27">
        <f t="shared" si="3"/>
        <v>0</v>
      </c>
      <c r="I35" s="28">
        <f t="shared" si="4"/>
        <v>0</v>
      </c>
      <c r="J35" s="29">
        <f t="shared" si="5"/>
        <v>1</v>
      </c>
      <c r="K35" s="26"/>
      <c r="L35" s="26"/>
      <c r="M35" s="26"/>
      <c r="N35" s="27">
        <f t="shared" si="6"/>
        <v>0</v>
      </c>
      <c r="O35" s="28">
        <f t="shared" si="7"/>
        <v>0</v>
      </c>
      <c r="P35" s="29">
        <f t="shared" si="8"/>
        <v>1</v>
      </c>
      <c r="Q35" s="26"/>
      <c r="R35" s="26"/>
      <c r="S35" s="26"/>
      <c r="T35" s="26"/>
      <c r="U35" s="27">
        <f t="shared" si="0"/>
        <v>0</v>
      </c>
      <c r="V35" s="28">
        <f t="shared" si="9"/>
        <v>0</v>
      </c>
      <c r="W35" s="30">
        <f t="shared" si="1"/>
        <v>1</v>
      </c>
      <c r="X35" s="31">
        <f t="shared" si="10"/>
        <v>0</v>
      </c>
      <c r="Y35" s="31">
        <f t="shared" si="11"/>
        <v>0</v>
      </c>
      <c r="Z35" s="32">
        <f t="shared" si="12"/>
        <v>1</v>
      </c>
      <c r="AA35" s="33" t="str">
        <f t="shared" si="2"/>
        <v/>
      </c>
    </row>
    <row r="36" spans="1:27" s="74" customFormat="1" x14ac:dyDescent="0.2">
      <c r="A36" s="23">
        <f>IF(المدخلات!C33&lt;&gt;0,المدخلات!C33,"")</f>
        <v>32</v>
      </c>
      <c r="B36" s="24" t="str">
        <f>IF(المدخلات!D33&lt;&gt;"",المدخلات!D33,"")</f>
        <v/>
      </c>
      <c r="C36" s="25" t="str">
        <f>IF(المدخلات!E33&lt;&gt;"",المدخلات!E33,"")</f>
        <v/>
      </c>
      <c r="D36" s="26"/>
      <c r="E36" s="26"/>
      <c r="F36" s="26"/>
      <c r="G36" s="26"/>
      <c r="H36" s="27">
        <f t="shared" si="3"/>
        <v>0</v>
      </c>
      <c r="I36" s="28">
        <f t="shared" si="4"/>
        <v>0</v>
      </c>
      <c r="J36" s="29">
        <f t="shared" si="5"/>
        <v>1</v>
      </c>
      <c r="K36" s="26"/>
      <c r="L36" s="26"/>
      <c r="M36" s="26"/>
      <c r="N36" s="27">
        <f t="shared" si="6"/>
        <v>0</v>
      </c>
      <c r="O36" s="28">
        <f t="shared" si="7"/>
        <v>0</v>
      </c>
      <c r="P36" s="29">
        <f t="shared" si="8"/>
        <v>1</v>
      </c>
      <c r="Q36" s="26"/>
      <c r="R36" s="26"/>
      <c r="S36" s="26"/>
      <c r="T36" s="26"/>
      <c r="U36" s="27">
        <f t="shared" si="0"/>
        <v>0</v>
      </c>
      <c r="V36" s="28">
        <f t="shared" si="9"/>
        <v>0</v>
      </c>
      <c r="W36" s="30">
        <f t="shared" si="1"/>
        <v>1</v>
      </c>
      <c r="X36" s="31">
        <f t="shared" si="10"/>
        <v>0</v>
      </c>
      <c r="Y36" s="31">
        <f t="shared" si="11"/>
        <v>0</v>
      </c>
      <c r="Z36" s="32">
        <f t="shared" si="12"/>
        <v>1</v>
      </c>
      <c r="AA36" s="33" t="str">
        <f t="shared" si="2"/>
        <v/>
      </c>
    </row>
    <row r="37" spans="1:27" s="74" customFormat="1" x14ac:dyDescent="0.2">
      <c r="A37" s="23">
        <f>IF(المدخلات!C34&lt;&gt;0,المدخلات!C34,"")</f>
        <v>33</v>
      </c>
      <c r="B37" s="24" t="str">
        <f>IF(المدخلات!D34&lt;&gt;"",المدخلات!D34,"")</f>
        <v/>
      </c>
      <c r="C37" s="25" t="str">
        <f>IF(المدخلات!E34&lt;&gt;"",المدخلات!E34,"")</f>
        <v/>
      </c>
      <c r="D37" s="26"/>
      <c r="E37" s="26"/>
      <c r="F37" s="26"/>
      <c r="G37" s="26"/>
      <c r="H37" s="27">
        <f t="shared" si="3"/>
        <v>0</v>
      </c>
      <c r="I37" s="28">
        <f t="shared" si="4"/>
        <v>0</v>
      </c>
      <c r="J37" s="29">
        <f t="shared" si="5"/>
        <v>1</v>
      </c>
      <c r="K37" s="26"/>
      <c r="L37" s="26"/>
      <c r="M37" s="26"/>
      <c r="N37" s="27">
        <f t="shared" si="6"/>
        <v>0</v>
      </c>
      <c r="O37" s="28">
        <f t="shared" si="7"/>
        <v>0</v>
      </c>
      <c r="P37" s="29">
        <f t="shared" si="8"/>
        <v>1</v>
      </c>
      <c r="Q37" s="26"/>
      <c r="R37" s="26"/>
      <c r="S37" s="26"/>
      <c r="T37" s="26"/>
      <c r="U37" s="27">
        <f t="shared" si="0"/>
        <v>0</v>
      </c>
      <c r="V37" s="28">
        <f t="shared" si="9"/>
        <v>0</v>
      </c>
      <c r="W37" s="30">
        <f t="shared" si="1"/>
        <v>1</v>
      </c>
      <c r="X37" s="31">
        <f t="shared" si="10"/>
        <v>0</v>
      </c>
      <c r="Y37" s="31">
        <f t="shared" si="11"/>
        <v>0</v>
      </c>
      <c r="Z37" s="32">
        <f t="shared" si="12"/>
        <v>1</v>
      </c>
      <c r="AA37" s="33" t="str">
        <f t="shared" si="2"/>
        <v/>
      </c>
    </row>
    <row r="38" spans="1:27" s="74" customFormat="1" x14ac:dyDescent="0.2">
      <c r="A38" s="23">
        <f>IF(المدخلات!C35&lt;&gt;0,المدخلات!C35,"")</f>
        <v>34</v>
      </c>
      <c r="B38" s="24" t="str">
        <f>IF(المدخلات!D35&lt;&gt;"",المدخلات!D35,"")</f>
        <v/>
      </c>
      <c r="C38" s="25" t="str">
        <f>IF(المدخلات!E35&lt;&gt;"",المدخلات!E35,"")</f>
        <v/>
      </c>
      <c r="D38" s="26"/>
      <c r="E38" s="26"/>
      <c r="F38" s="26"/>
      <c r="G38" s="26"/>
      <c r="H38" s="27">
        <f t="shared" si="3"/>
        <v>0</v>
      </c>
      <c r="I38" s="28">
        <f t="shared" si="4"/>
        <v>0</v>
      </c>
      <c r="J38" s="29">
        <f t="shared" si="5"/>
        <v>1</v>
      </c>
      <c r="K38" s="26"/>
      <c r="L38" s="26"/>
      <c r="M38" s="26"/>
      <c r="N38" s="27">
        <f t="shared" si="6"/>
        <v>0</v>
      </c>
      <c r="O38" s="28">
        <f t="shared" si="7"/>
        <v>0</v>
      </c>
      <c r="P38" s="29">
        <f t="shared" si="8"/>
        <v>1</v>
      </c>
      <c r="Q38" s="26"/>
      <c r="R38" s="26"/>
      <c r="S38" s="26"/>
      <c r="T38" s="26"/>
      <c r="U38" s="27">
        <f t="shared" si="0"/>
        <v>0</v>
      </c>
      <c r="V38" s="28">
        <f t="shared" si="9"/>
        <v>0</v>
      </c>
      <c r="W38" s="30">
        <f t="shared" si="1"/>
        <v>1</v>
      </c>
      <c r="X38" s="31">
        <f t="shared" si="10"/>
        <v>0</v>
      </c>
      <c r="Y38" s="31">
        <f t="shared" si="11"/>
        <v>0</v>
      </c>
      <c r="Z38" s="32">
        <f t="shared" si="12"/>
        <v>1</v>
      </c>
      <c r="AA38" s="33" t="str">
        <f t="shared" si="2"/>
        <v/>
      </c>
    </row>
    <row r="39" spans="1:27" s="74" customFormat="1" x14ac:dyDescent="0.2">
      <c r="A39" s="23">
        <f>IF(المدخلات!C36&lt;&gt;0,المدخلات!C36,"")</f>
        <v>35</v>
      </c>
      <c r="B39" s="24" t="str">
        <f>IF(المدخلات!D36&lt;&gt;"",المدخلات!D36,"")</f>
        <v/>
      </c>
      <c r="C39" s="25" t="str">
        <f>IF(المدخلات!E36&lt;&gt;"",المدخلات!E36,"")</f>
        <v/>
      </c>
      <c r="D39" s="26"/>
      <c r="E39" s="26"/>
      <c r="F39" s="26"/>
      <c r="G39" s="26"/>
      <c r="H39" s="27">
        <f t="shared" si="3"/>
        <v>0</v>
      </c>
      <c r="I39" s="28">
        <f t="shared" si="4"/>
        <v>0</v>
      </c>
      <c r="J39" s="29">
        <f t="shared" si="5"/>
        <v>1</v>
      </c>
      <c r="K39" s="26"/>
      <c r="L39" s="26"/>
      <c r="M39" s="26"/>
      <c r="N39" s="27">
        <f t="shared" si="6"/>
        <v>0</v>
      </c>
      <c r="O39" s="28">
        <f t="shared" si="7"/>
        <v>0</v>
      </c>
      <c r="P39" s="29">
        <f t="shared" si="8"/>
        <v>1</v>
      </c>
      <c r="Q39" s="26"/>
      <c r="R39" s="26"/>
      <c r="S39" s="26"/>
      <c r="T39" s="26"/>
      <c r="U39" s="27">
        <f t="shared" si="0"/>
        <v>0</v>
      </c>
      <c r="V39" s="28">
        <f t="shared" si="9"/>
        <v>0</v>
      </c>
      <c r="W39" s="30">
        <f t="shared" si="1"/>
        <v>1</v>
      </c>
      <c r="X39" s="31">
        <f t="shared" si="10"/>
        <v>0</v>
      </c>
      <c r="Y39" s="31">
        <f t="shared" si="11"/>
        <v>0</v>
      </c>
      <c r="Z39" s="32">
        <f t="shared" si="12"/>
        <v>1</v>
      </c>
      <c r="AA39" s="33" t="str">
        <f t="shared" si="2"/>
        <v/>
      </c>
    </row>
    <row r="40" spans="1:27" s="74" customFormat="1" x14ac:dyDescent="0.2">
      <c r="A40" s="23">
        <f>IF(المدخلات!C37&lt;&gt;0,المدخلات!C37,"")</f>
        <v>36</v>
      </c>
      <c r="B40" s="24" t="str">
        <f>IF(المدخلات!D37&lt;&gt;"",المدخلات!D37,"")</f>
        <v/>
      </c>
      <c r="C40" s="25" t="str">
        <f>IF(المدخلات!E37&lt;&gt;"",المدخلات!E37,"")</f>
        <v/>
      </c>
      <c r="D40" s="26"/>
      <c r="E40" s="26"/>
      <c r="F40" s="26"/>
      <c r="G40" s="26"/>
      <c r="H40" s="27">
        <f t="shared" si="3"/>
        <v>0</v>
      </c>
      <c r="I40" s="28">
        <f t="shared" si="4"/>
        <v>0</v>
      </c>
      <c r="J40" s="29">
        <f t="shared" si="5"/>
        <v>1</v>
      </c>
      <c r="K40" s="26"/>
      <c r="L40" s="26"/>
      <c r="M40" s="26"/>
      <c r="N40" s="27">
        <f t="shared" ref="N40:N44" si="13">IF(A40&lt;&gt;"",SUM(K40:M40),"")</f>
        <v>0</v>
      </c>
      <c r="O40" s="28">
        <f t="shared" si="7"/>
        <v>0</v>
      </c>
      <c r="P40" s="29">
        <f t="shared" si="8"/>
        <v>1</v>
      </c>
      <c r="Q40" s="26"/>
      <c r="R40" s="26"/>
      <c r="S40" s="26"/>
      <c r="T40" s="26"/>
      <c r="U40" s="27">
        <f t="shared" si="0"/>
        <v>0</v>
      </c>
      <c r="V40" s="28">
        <f t="shared" si="9"/>
        <v>0</v>
      </c>
      <c r="W40" s="30">
        <f t="shared" si="1"/>
        <v>1</v>
      </c>
      <c r="X40" s="31">
        <f t="shared" si="10"/>
        <v>0</v>
      </c>
      <c r="Y40" s="31">
        <f t="shared" si="11"/>
        <v>0</v>
      </c>
      <c r="Z40" s="32">
        <f t="shared" si="12"/>
        <v>1</v>
      </c>
      <c r="AA40" s="33" t="str">
        <f t="shared" si="2"/>
        <v/>
      </c>
    </row>
    <row r="41" spans="1:27" s="74" customFormat="1" x14ac:dyDescent="0.2">
      <c r="A41" s="23">
        <f>IF(المدخلات!C38&lt;&gt;0,المدخلات!C38,"")</f>
        <v>37</v>
      </c>
      <c r="B41" s="24" t="str">
        <f>IF(المدخلات!D38&lt;&gt;"",المدخلات!D38,"")</f>
        <v/>
      </c>
      <c r="C41" s="25" t="str">
        <f>IF(المدخلات!E38&lt;&gt;"",المدخلات!E38,"")</f>
        <v/>
      </c>
      <c r="D41" s="26"/>
      <c r="E41" s="26"/>
      <c r="F41" s="26"/>
      <c r="G41" s="26"/>
      <c r="H41" s="27">
        <f t="shared" si="3"/>
        <v>0</v>
      </c>
      <c r="I41" s="28">
        <f t="shared" si="4"/>
        <v>0</v>
      </c>
      <c r="J41" s="29">
        <f t="shared" si="5"/>
        <v>1</v>
      </c>
      <c r="K41" s="26"/>
      <c r="L41" s="26"/>
      <c r="M41" s="26"/>
      <c r="N41" s="27">
        <f t="shared" si="13"/>
        <v>0</v>
      </c>
      <c r="O41" s="28">
        <f t="shared" si="7"/>
        <v>0</v>
      </c>
      <c r="P41" s="29">
        <f t="shared" si="8"/>
        <v>1</v>
      </c>
      <c r="Q41" s="26"/>
      <c r="R41" s="26"/>
      <c r="S41" s="26"/>
      <c r="T41" s="26"/>
      <c r="U41" s="27">
        <f t="shared" si="0"/>
        <v>0</v>
      </c>
      <c r="V41" s="28">
        <f t="shared" si="9"/>
        <v>0</v>
      </c>
      <c r="W41" s="30">
        <f t="shared" si="1"/>
        <v>1</v>
      </c>
      <c r="X41" s="31">
        <f t="shared" si="10"/>
        <v>0</v>
      </c>
      <c r="Y41" s="31">
        <f t="shared" si="11"/>
        <v>0</v>
      </c>
      <c r="Z41" s="32">
        <f t="shared" si="12"/>
        <v>1</v>
      </c>
      <c r="AA41" s="33" t="str">
        <f t="shared" si="2"/>
        <v/>
      </c>
    </row>
    <row r="42" spans="1:27" s="74" customFormat="1" x14ac:dyDescent="0.2">
      <c r="A42" s="23">
        <f>IF(المدخلات!C39&lt;&gt;0,المدخلات!C39,"")</f>
        <v>38</v>
      </c>
      <c r="B42" s="24" t="str">
        <f>IF(المدخلات!D39&lt;&gt;"",المدخلات!D39,"")</f>
        <v/>
      </c>
      <c r="C42" s="25" t="str">
        <f>IF(المدخلات!E39&lt;&gt;"",المدخلات!E39,"")</f>
        <v/>
      </c>
      <c r="D42" s="26"/>
      <c r="E42" s="26"/>
      <c r="F42" s="26"/>
      <c r="G42" s="26"/>
      <c r="H42" s="27">
        <f t="shared" si="3"/>
        <v>0</v>
      </c>
      <c r="I42" s="28">
        <f t="shared" si="4"/>
        <v>0</v>
      </c>
      <c r="J42" s="29">
        <f t="shared" si="5"/>
        <v>1</v>
      </c>
      <c r="K42" s="26"/>
      <c r="L42" s="26"/>
      <c r="M42" s="26"/>
      <c r="N42" s="27">
        <f t="shared" si="13"/>
        <v>0</v>
      </c>
      <c r="O42" s="28">
        <f t="shared" si="7"/>
        <v>0</v>
      </c>
      <c r="P42" s="29">
        <f t="shared" si="8"/>
        <v>1</v>
      </c>
      <c r="Q42" s="26"/>
      <c r="R42" s="26"/>
      <c r="S42" s="26"/>
      <c r="T42" s="26"/>
      <c r="U42" s="27">
        <f t="shared" si="0"/>
        <v>0</v>
      </c>
      <c r="V42" s="28">
        <f t="shared" si="9"/>
        <v>0</v>
      </c>
      <c r="W42" s="30">
        <f t="shared" si="1"/>
        <v>1</v>
      </c>
      <c r="X42" s="31">
        <f t="shared" si="10"/>
        <v>0</v>
      </c>
      <c r="Y42" s="31">
        <f t="shared" si="11"/>
        <v>0</v>
      </c>
      <c r="Z42" s="32">
        <f t="shared" si="12"/>
        <v>1</v>
      </c>
      <c r="AA42" s="33" t="str">
        <f t="shared" si="2"/>
        <v/>
      </c>
    </row>
    <row r="43" spans="1:27" s="74" customFormat="1" x14ac:dyDescent="0.2">
      <c r="A43" s="23">
        <f>IF(المدخلات!C40&lt;&gt;0,المدخلات!C40,"")</f>
        <v>39</v>
      </c>
      <c r="B43" s="24" t="str">
        <f>IF(المدخلات!D40&lt;&gt;"",المدخلات!D40,"")</f>
        <v/>
      </c>
      <c r="C43" s="25" t="str">
        <f>IF(المدخلات!E40&lt;&gt;"",المدخلات!E40,"")</f>
        <v/>
      </c>
      <c r="D43" s="26"/>
      <c r="E43" s="26"/>
      <c r="F43" s="26"/>
      <c r="G43" s="26"/>
      <c r="H43" s="27">
        <f t="shared" si="3"/>
        <v>0</v>
      </c>
      <c r="I43" s="28">
        <f t="shared" si="4"/>
        <v>0</v>
      </c>
      <c r="J43" s="29">
        <f t="shared" si="5"/>
        <v>1</v>
      </c>
      <c r="K43" s="26"/>
      <c r="L43" s="26"/>
      <c r="M43" s="26"/>
      <c r="N43" s="27">
        <f t="shared" si="13"/>
        <v>0</v>
      </c>
      <c r="O43" s="28">
        <f t="shared" si="7"/>
        <v>0</v>
      </c>
      <c r="P43" s="29">
        <f t="shared" si="8"/>
        <v>1</v>
      </c>
      <c r="Q43" s="26"/>
      <c r="R43" s="26"/>
      <c r="S43" s="26"/>
      <c r="T43" s="26"/>
      <c r="U43" s="27">
        <f t="shared" si="0"/>
        <v>0</v>
      </c>
      <c r="V43" s="28">
        <f t="shared" si="9"/>
        <v>0</v>
      </c>
      <c r="W43" s="30">
        <f t="shared" si="1"/>
        <v>1</v>
      </c>
      <c r="X43" s="31">
        <f t="shared" si="10"/>
        <v>0</v>
      </c>
      <c r="Y43" s="31">
        <f t="shared" si="11"/>
        <v>0</v>
      </c>
      <c r="Z43" s="32">
        <f t="shared" si="12"/>
        <v>1</v>
      </c>
      <c r="AA43" s="33" t="str">
        <f t="shared" si="2"/>
        <v/>
      </c>
    </row>
    <row r="44" spans="1:27" s="74" customFormat="1" x14ac:dyDescent="0.2">
      <c r="A44" s="23">
        <f>IF(المدخلات!C41&lt;&gt;0,المدخلات!C41,"")</f>
        <v>40</v>
      </c>
      <c r="B44" s="24" t="str">
        <f>IF(المدخلات!D41&lt;&gt;"",المدخلات!D41,"")</f>
        <v/>
      </c>
      <c r="C44" s="25" t="str">
        <f>IF(المدخلات!E41&lt;&gt;"",المدخلات!E41,"")</f>
        <v/>
      </c>
      <c r="D44" s="26"/>
      <c r="E44" s="26"/>
      <c r="F44" s="26"/>
      <c r="G44" s="26"/>
      <c r="H44" s="27">
        <f t="shared" si="3"/>
        <v>0</v>
      </c>
      <c r="I44" s="28">
        <f t="shared" si="4"/>
        <v>0</v>
      </c>
      <c r="J44" s="29">
        <f t="shared" si="5"/>
        <v>1</v>
      </c>
      <c r="K44" s="26"/>
      <c r="L44" s="26"/>
      <c r="M44" s="26"/>
      <c r="N44" s="27">
        <f t="shared" si="13"/>
        <v>0</v>
      </c>
      <c r="O44" s="28">
        <f t="shared" si="7"/>
        <v>0</v>
      </c>
      <c r="P44" s="29">
        <f t="shared" si="8"/>
        <v>1</v>
      </c>
      <c r="Q44" s="26"/>
      <c r="R44" s="26"/>
      <c r="S44" s="26"/>
      <c r="T44" s="26"/>
      <c r="U44" s="27">
        <f t="shared" si="0"/>
        <v>0</v>
      </c>
      <c r="V44" s="28">
        <f t="shared" si="9"/>
        <v>0</v>
      </c>
      <c r="W44" s="30">
        <f t="shared" si="1"/>
        <v>1</v>
      </c>
      <c r="X44" s="31">
        <f t="shared" si="10"/>
        <v>0</v>
      </c>
      <c r="Y44" s="31">
        <f t="shared" si="11"/>
        <v>0</v>
      </c>
      <c r="Z44" s="32">
        <f t="shared" si="12"/>
        <v>1</v>
      </c>
      <c r="AA44" s="33" t="str">
        <f t="shared" si="2"/>
        <v/>
      </c>
    </row>
    <row r="45" spans="1:27" s="74" customFormat="1" x14ac:dyDescent="0.2">
      <c r="A45" s="23">
        <f>IF(المدخلات!C42&lt;&gt;0,المدخلات!C42,"")</f>
        <v>41</v>
      </c>
      <c r="B45" s="24" t="str">
        <f>IF(المدخلات!D42&lt;&gt;"",المدخلات!D42,"")</f>
        <v/>
      </c>
      <c r="C45" s="25" t="str">
        <f>IF(المدخلات!E42&lt;&gt;"",المدخلات!E42,"")</f>
        <v/>
      </c>
      <c r="D45" s="26"/>
      <c r="E45" s="26"/>
      <c r="F45" s="26"/>
      <c r="G45" s="26"/>
      <c r="H45" s="27">
        <f t="shared" ref="H45:H49" si="14">IF(A45&lt;&gt;"",SUM(D45:G45),"")</f>
        <v>0</v>
      </c>
      <c r="I45" s="28">
        <f t="shared" ref="I45:I49" si="15">IF(A45&lt;&gt;"",(D45+E45+F45+G45)/4,"")</f>
        <v>0</v>
      </c>
      <c r="J45" s="29">
        <f t="shared" ref="J45:J49" si="16">IF(A45&lt;&gt;"",RANK(I45,I$5:I$44,0),"")</f>
        <v>1</v>
      </c>
      <c r="K45" s="26"/>
      <c r="L45" s="26"/>
      <c r="M45" s="26"/>
      <c r="N45" s="27">
        <f t="shared" ref="N45:N49" si="17">IF(A45&lt;&gt;"",SUM(K45:M45),"")</f>
        <v>0</v>
      </c>
      <c r="O45" s="28">
        <f t="shared" ref="O45:O49" si="18">IF(A45&lt;&gt;"",(K45+L45+M45)/3,"")</f>
        <v>0</v>
      </c>
      <c r="P45" s="29">
        <f t="shared" ref="P45:P49" si="19">IF(A45&lt;&gt;"",RANK(O45,O$5:O$44,0),"")</f>
        <v>1</v>
      </c>
      <c r="Q45" s="26"/>
      <c r="R45" s="26"/>
      <c r="S45" s="26"/>
      <c r="T45" s="26"/>
      <c r="U45" s="27">
        <f t="shared" ref="U45:U49" si="20">IF(A45&lt;&gt;"",IF(T45&lt;&gt;7.77,SUM(Q45:T45),SUM(Q45:S45)),"")</f>
        <v>0</v>
      </c>
      <c r="V45" s="28">
        <f t="shared" ref="V45:V49" si="21">IF(A45&lt;&gt;"",IF(T45=7.77,U45/3,U45/4),"")</f>
        <v>0</v>
      </c>
      <c r="W45" s="30">
        <f t="shared" ref="W45:W49" si="22">IF(A45&lt;&gt;"",RANK(V45,V$5:V$44,0),"")</f>
        <v>1</v>
      </c>
      <c r="X45" s="31">
        <f t="shared" ref="X45:X49" si="23">IF(A45&lt;&gt;"",I45*2+O45*2+V45,"")</f>
        <v>0</v>
      </c>
      <c r="Y45" s="31">
        <f t="shared" ref="Y45:Y49" si="24">IF(A45&lt;&gt;"",(I45*2+O45*2+V45)/5,"")</f>
        <v>0</v>
      </c>
      <c r="Z45" s="32">
        <f t="shared" ref="Z45:Z49" si="25">IF(A45&lt;&gt;"",RANK(Y45,Y$5:Y$44,0),"")</f>
        <v>1</v>
      </c>
      <c r="AA45" s="33" t="str">
        <f t="shared" ref="AA45:AA49" si="26">IF(A45&lt;&gt;"",IF(Y45&gt;=16,"شكر",IF(Y45&gt;=15,"شرف",IF(Y45&gt;=14,"تشجيع",IF(Y45&gt;=13,"رضا","")))),"")</f>
        <v/>
      </c>
    </row>
    <row r="46" spans="1:27" s="74" customFormat="1" x14ac:dyDescent="0.2">
      <c r="A46" s="23">
        <f>IF(المدخلات!C43&lt;&gt;0,المدخلات!C43,"")</f>
        <v>42</v>
      </c>
      <c r="B46" s="24" t="str">
        <f>IF(المدخلات!D43&lt;&gt;"",المدخلات!D43,"")</f>
        <v/>
      </c>
      <c r="C46" s="25" t="str">
        <f>IF(المدخلات!E43&lt;&gt;"",المدخلات!E43,"")</f>
        <v/>
      </c>
      <c r="D46" s="26"/>
      <c r="E46" s="26"/>
      <c r="F46" s="26"/>
      <c r="G46" s="26"/>
      <c r="H46" s="27">
        <f t="shared" si="14"/>
        <v>0</v>
      </c>
      <c r="I46" s="28">
        <f t="shared" si="15"/>
        <v>0</v>
      </c>
      <c r="J46" s="29">
        <f t="shared" si="16"/>
        <v>1</v>
      </c>
      <c r="K46" s="26"/>
      <c r="L46" s="26"/>
      <c r="M46" s="26"/>
      <c r="N46" s="27">
        <f t="shared" si="17"/>
        <v>0</v>
      </c>
      <c r="O46" s="28">
        <f t="shared" si="18"/>
        <v>0</v>
      </c>
      <c r="P46" s="29">
        <f t="shared" si="19"/>
        <v>1</v>
      </c>
      <c r="Q46" s="26"/>
      <c r="R46" s="26"/>
      <c r="S46" s="26"/>
      <c r="T46" s="26"/>
      <c r="U46" s="27">
        <f t="shared" si="20"/>
        <v>0</v>
      </c>
      <c r="V46" s="28">
        <f t="shared" si="21"/>
        <v>0</v>
      </c>
      <c r="W46" s="30">
        <f t="shared" si="22"/>
        <v>1</v>
      </c>
      <c r="X46" s="31">
        <f t="shared" si="23"/>
        <v>0</v>
      </c>
      <c r="Y46" s="31">
        <f t="shared" si="24"/>
        <v>0</v>
      </c>
      <c r="Z46" s="32">
        <f t="shared" si="25"/>
        <v>1</v>
      </c>
      <c r="AA46" s="33" t="str">
        <f t="shared" si="26"/>
        <v/>
      </c>
    </row>
    <row r="47" spans="1:27" s="74" customFormat="1" x14ac:dyDescent="0.2">
      <c r="A47" s="23">
        <f>IF(المدخلات!C44&lt;&gt;0,المدخلات!C44,"")</f>
        <v>43</v>
      </c>
      <c r="B47" s="24" t="str">
        <f>IF(المدخلات!D44&lt;&gt;"",المدخلات!D44,"")</f>
        <v/>
      </c>
      <c r="C47" s="25" t="str">
        <f>IF(المدخلات!E44&lt;&gt;"",المدخلات!E44,"")</f>
        <v/>
      </c>
      <c r="D47" s="26"/>
      <c r="E47" s="26"/>
      <c r="F47" s="26"/>
      <c r="G47" s="26"/>
      <c r="H47" s="27">
        <f t="shared" si="14"/>
        <v>0</v>
      </c>
      <c r="I47" s="28">
        <f t="shared" si="15"/>
        <v>0</v>
      </c>
      <c r="J47" s="29">
        <f t="shared" si="16"/>
        <v>1</v>
      </c>
      <c r="K47" s="26"/>
      <c r="L47" s="26"/>
      <c r="M47" s="26"/>
      <c r="N47" s="27">
        <f t="shared" si="17"/>
        <v>0</v>
      </c>
      <c r="O47" s="28">
        <f t="shared" si="18"/>
        <v>0</v>
      </c>
      <c r="P47" s="29">
        <f t="shared" si="19"/>
        <v>1</v>
      </c>
      <c r="Q47" s="26"/>
      <c r="R47" s="26"/>
      <c r="S47" s="26"/>
      <c r="T47" s="26"/>
      <c r="U47" s="27">
        <f t="shared" si="20"/>
        <v>0</v>
      </c>
      <c r="V47" s="28">
        <f t="shared" si="21"/>
        <v>0</v>
      </c>
      <c r="W47" s="30">
        <f t="shared" si="22"/>
        <v>1</v>
      </c>
      <c r="X47" s="31">
        <f t="shared" si="23"/>
        <v>0</v>
      </c>
      <c r="Y47" s="31">
        <f t="shared" si="24"/>
        <v>0</v>
      </c>
      <c r="Z47" s="32">
        <f t="shared" si="25"/>
        <v>1</v>
      </c>
      <c r="AA47" s="33" t="str">
        <f t="shared" si="26"/>
        <v/>
      </c>
    </row>
    <row r="48" spans="1:27" s="74" customFormat="1" x14ac:dyDescent="0.2">
      <c r="A48" s="23">
        <f>IF(المدخلات!C45&lt;&gt;0,المدخلات!C45,"")</f>
        <v>44</v>
      </c>
      <c r="B48" s="24" t="str">
        <f>IF(المدخلات!D45&lt;&gt;"",المدخلات!D45,"")</f>
        <v/>
      </c>
      <c r="C48" s="25" t="str">
        <f>IF(المدخلات!E45&lt;&gt;"",المدخلات!E45,"")</f>
        <v/>
      </c>
      <c r="D48" s="26"/>
      <c r="E48" s="26"/>
      <c r="F48" s="26"/>
      <c r="G48" s="26"/>
      <c r="H48" s="27">
        <f t="shared" si="14"/>
        <v>0</v>
      </c>
      <c r="I48" s="28">
        <f t="shared" si="15"/>
        <v>0</v>
      </c>
      <c r="J48" s="29">
        <f t="shared" si="16"/>
        <v>1</v>
      </c>
      <c r="K48" s="26"/>
      <c r="L48" s="26"/>
      <c r="M48" s="26"/>
      <c r="N48" s="27">
        <f t="shared" si="17"/>
        <v>0</v>
      </c>
      <c r="O48" s="28">
        <f t="shared" si="18"/>
        <v>0</v>
      </c>
      <c r="P48" s="29">
        <f t="shared" si="19"/>
        <v>1</v>
      </c>
      <c r="Q48" s="26"/>
      <c r="R48" s="26"/>
      <c r="S48" s="26"/>
      <c r="T48" s="26"/>
      <c r="U48" s="27">
        <f t="shared" si="20"/>
        <v>0</v>
      </c>
      <c r="V48" s="28">
        <f t="shared" si="21"/>
        <v>0</v>
      </c>
      <c r="W48" s="30">
        <f t="shared" si="22"/>
        <v>1</v>
      </c>
      <c r="X48" s="31">
        <f t="shared" si="23"/>
        <v>0</v>
      </c>
      <c r="Y48" s="31">
        <f t="shared" si="24"/>
        <v>0</v>
      </c>
      <c r="Z48" s="32">
        <f t="shared" si="25"/>
        <v>1</v>
      </c>
      <c r="AA48" s="33" t="str">
        <f t="shared" si="26"/>
        <v/>
      </c>
    </row>
    <row r="49" spans="1:42" s="74" customFormat="1" x14ac:dyDescent="0.2">
      <c r="A49" s="23">
        <f>IF(المدخلات!C46&lt;&gt;0,المدخلات!C46,"")</f>
        <v>45</v>
      </c>
      <c r="B49" s="24" t="str">
        <f>IF(المدخلات!D46&lt;&gt;"",المدخلات!D46,"")</f>
        <v/>
      </c>
      <c r="C49" s="25" t="str">
        <f>IF(المدخلات!E46&lt;&gt;"",المدخلات!E46,"")</f>
        <v/>
      </c>
      <c r="D49" s="26"/>
      <c r="E49" s="26"/>
      <c r="F49" s="26"/>
      <c r="G49" s="26"/>
      <c r="H49" s="27">
        <f t="shared" si="14"/>
        <v>0</v>
      </c>
      <c r="I49" s="28">
        <f t="shared" si="15"/>
        <v>0</v>
      </c>
      <c r="J49" s="29">
        <f t="shared" si="16"/>
        <v>1</v>
      </c>
      <c r="K49" s="26"/>
      <c r="L49" s="26"/>
      <c r="M49" s="26"/>
      <c r="N49" s="27">
        <f t="shared" si="17"/>
        <v>0</v>
      </c>
      <c r="O49" s="28">
        <f t="shared" si="18"/>
        <v>0</v>
      </c>
      <c r="P49" s="29">
        <f t="shared" si="19"/>
        <v>1</v>
      </c>
      <c r="Q49" s="26"/>
      <c r="R49" s="26"/>
      <c r="S49" s="26"/>
      <c r="T49" s="26"/>
      <c r="U49" s="27">
        <f t="shared" si="20"/>
        <v>0</v>
      </c>
      <c r="V49" s="28">
        <f t="shared" si="21"/>
        <v>0</v>
      </c>
      <c r="W49" s="30">
        <f t="shared" si="22"/>
        <v>1</v>
      </c>
      <c r="X49" s="31">
        <f t="shared" si="23"/>
        <v>0</v>
      </c>
      <c r="Y49" s="31">
        <f t="shared" si="24"/>
        <v>0</v>
      </c>
      <c r="Z49" s="32">
        <f t="shared" si="25"/>
        <v>1</v>
      </c>
      <c r="AA49" s="33" t="str">
        <f t="shared" si="26"/>
        <v/>
      </c>
    </row>
    <row r="51" spans="1:42" s="74" customFormat="1" x14ac:dyDescent="0.2">
      <c r="A51" s="319" t="s">
        <v>6</v>
      </c>
      <c r="B51" s="319"/>
      <c r="C51" s="344" t="str">
        <f>C1</f>
        <v/>
      </c>
      <c r="D51" s="344"/>
      <c r="E51" s="344"/>
      <c r="F51" s="344"/>
      <c r="G51" s="73"/>
      <c r="H51" s="319" t="s">
        <v>7</v>
      </c>
      <c r="I51" s="319"/>
      <c r="J51" s="344" t="str">
        <f>J1</f>
        <v/>
      </c>
      <c r="K51" s="344"/>
      <c r="L51" s="344"/>
      <c r="M51" s="344"/>
      <c r="N51" s="73"/>
      <c r="O51" s="319" t="s">
        <v>8</v>
      </c>
      <c r="P51" s="319"/>
      <c r="Q51" s="344" t="str">
        <f>Q1</f>
        <v/>
      </c>
      <c r="R51" s="344"/>
      <c r="S51" s="344"/>
      <c r="T51" s="73"/>
      <c r="U51" s="319" t="s">
        <v>9</v>
      </c>
      <c r="V51" s="319"/>
      <c r="W51" s="344" t="str">
        <f>W1</f>
        <v>2019-2018</v>
      </c>
      <c r="X51" s="344"/>
      <c r="Y51" s="344"/>
      <c r="Z51" s="73"/>
      <c r="AA51" s="73"/>
      <c r="AB51" s="73"/>
    </row>
    <row r="52" spans="1:42" ht="20.25" x14ac:dyDescent="0.3">
      <c r="K52" s="322" t="s">
        <v>106</v>
      </c>
      <c r="L52" s="322"/>
      <c r="M52" s="322"/>
      <c r="N52" s="323"/>
      <c r="O52" s="322"/>
      <c r="P52" s="322"/>
      <c r="Q52" s="322"/>
      <c r="R52" s="322"/>
      <c r="S52" s="322"/>
      <c r="T52" s="323"/>
      <c r="U52" s="322"/>
      <c r="V52" s="322"/>
    </row>
    <row r="54" spans="1:42" ht="49.5" customHeight="1" x14ac:dyDescent="0.2">
      <c r="A54" s="68"/>
      <c r="B54" s="37"/>
      <c r="C54" s="37"/>
      <c r="D54" s="56" t="s">
        <v>21</v>
      </c>
      <c r="E54" s="56" t="s">
        <v>22</v>
      </c>
      <c r="F54" s="56" t="s">
        <v>114</v>
      </c>
      <c r="G54" s="56" t="s">
        <v>23</v>
      </c>
      <c r="I54" s="20" t="s">
        <v>25</v>
      </c>
      <c r="J54" s="35"/>
      <c r="K54" s="18" t="s">
        <v>27</v>
      </c>
      <c r="L54" s="19" t="s">
        <v>28</v>
      </c>
      <c r="M54" s="19" t="s">
        <v>29</v>
      </c>
      <c r="O54" s="20" t="s">
        <v>25</v>
      </c>
      <c r="P54" s="35"/>
      <c r="Q54" s="21" t="s">
        <v>30</v>
      </c>
      <c r="R54" s="22" t="s">
        <v>31</v>
      </c>
      <c r="S54" s="22" t="s">
        <v>32</v>
      </c>
      <c r="T54" s="22" t="s">
        <v>33</v>
      </c>
      <c r="V54" s="20" t="s">
        <v>25</v>
      </c>
      <c r="W54" s="35"/>
      <c r="Y54" s="20" t="s">
        <v>35</v>
      </c>
      <c r="AD54" s="38"/>
      <c r="AE54" s="39"/>
    </row>
    <row r="55" spans="1:42" x14ac:dyDescent="0.2">
      <c r="B55" s="303" t="s">
        <v>38</v>
      </c>
      <c r="C55" s="304"/>
      <c r="D55" s="244">
        <f>MAX(D5:D49)</f>
        <v>0</v>
      </c>
      <c r="E55" s="244">
        <f>MAX(E5:E49)</f>
        <v>0</v>
      </c>
      <c r="F55" s="244">
        <f>MAX(F5:F49)</f>
        <v>0</v>
      </c>
      <c r="G55" s="244">
        <f>MAX(G5:G49)</f>
        <v>0</v>
      </c>
      <c r="I55" s="244">
        <f>MAX(I5:I49)</f>
        <v>0</v>
      </c>
      <c r="J55" s="35"/>
      <c r="K55" s="244">
        <f>MAX(K5:K49)</f>
        <v>0</v>
      </c>
      <c r="L55" s="244">
        <f>MAX(L5:L49)</f>
        <v>0</v>
      </c>
      <c r="M55" s="244">
        <f>MAX(M5:M49)</f>
        <v>0</v>
      </c>
      <c r="O55" s="244">
        <f>MAX(O5:O49)</f>
        <v>0</v>
      </c>
      <c r="P55" s="35"/>
      <c r="Q55" s="244">
        <f>MAX(Q5:Q49)</f>
        <v>0</v>
      </c>
      <c r="R55" s="244">
        <f>MAX(R5:R49)</f>
        <v>0</v>
      </c>
      <c r="S55" s="244">
        <f>MAX(S5:S49)</f>
        <v>0</v>
      </c>
      <c r="T55" s="244">
        <f t="array" ref="T55">MAX(IF(T5:T49&lt;&gt;7.77,T5:T49))</f>
        <v>0</v>
      </c>
      <c r="V55" s="244">
        <f>MAX(V5:V49)</f>
        <v>0</v>
      </c>
      <c r="W55" s="35"/>
      <c r="Y55" s="244">
        <f>MAX(Y5:Y49)</f>
        <v>0</v>
      </c>
    </row>
    <row r="56" spans="1:42" x14ac:dyDescent="0.2">
      <c r="B56" s="303" t="s">
        <v>39</v>
      </c>
      <c r="C56" s="304"/>
      <c r="D56" s="36">
        <f>MIN(D5:D49)</f>
        <v>0</v>
      </c>
      <c r="E56" s="36">
        <f>MIN(E5:E49)</f>
        <v>0</v>
      </c>
      <c r="F56" s="36">
        <f>MIN(F5:F49)</f>
        <v>0</v>
      </c>
      <c r="G56" s="36">
        <f>MIN(G5:G49)</f>
        <v>0</v>
      </c>
      <c r="I56" s="36">
        <f>MIN(I5:I49)</f>
        <v>0</v>
      </c>
      <c r="J56" s="35"/>
      <c r="K56" s="36">
        <f>MIN(K5:K49)</f>
        <v>0</v>
      </c>
      <c r="L56" s="36">
        <f>MIN(L5:L49)</f>
        <v>0</v>
      </c>
      <c r="M56" s="244">
        <f>MIN(M5:M49)</f>
        <v>0</v>
      </c>
      <c r="O56" s="36">
        <f>MIN(O5:O49)</f>
        <v>0</v>
      </c>
      <c r="P56" s="35"/>
      <c r="Q56" s="36">
        <f>MIN(Q5:Q49)</f>
        <v>0</v>
      </c>
      <c r="R56" s="36">
        <f>MIN(R5:R49)</f>
        <v>0</v>
      </c>
      <c r="S56" s="36">
        <f>MIN(S5:S49)</f>
        <v>0</v>
      </c>
      <c r="T56" s="244">
        <f t="array" ref="T56">MIN(IF(T5:T49&lt;&gt;7.77,T5:T49))</f>
        <v>0</v>
      </c>
      <c r="V56" s="244">
        <f>MIN(V5:V49)</f>
        <v>0</v>
      </c>
      <c r="W56" s="35"/>
      <c r="Y56" s="244">
        <f>MIN(Y5:Y49)</f>
        <v>0</v>
      </c>
    </row>
    <row r="57" spans="1:42" ht="15" customHeight="1" x14ac:dyDescent="0.2">
      <c r="A57" s="302" t="s">
        <v>41</v>
      </c>
      <c r="B57" s="280" t="s">
        <v>42</v>
      </c>
      <c r="C57" s="280"/>
      <c r="D57" s="36" t="e">
        <f>AVERAGE(D5:D49)</f>
        <v>#DIV/0!</v>
      </c>
      <c r="E57" s="36" t="e">
        <f>AVERAGE(E5:E49)</f>
        <v>#DIV/0!</v>
      </c>
      <c r="F57" s="83" t="e">
        <f>AVERAGE(F5:F49)</f>
        <v>#DIV/0!</v>
      </c>
      <c r="G57" s="244" t="e">
        <f>AVERAGE(G5:G49)</f>
        <v>#DIV/0!</v>
      </c>
      <c r="I57" s="244">
        <f>AVERAGE(I5:I49)</f>
        <v>0</v>
      </c>
      <c r="J57" s="35"/>
      <c r="K57" s="36" t="e">
        <f>AVERAGE(K5:K49)</f>
        <v>#DIV/0!</v>
      </c>
      <c r="L57" s="36" t="e">
        <f>AVERAGE(L5:L49)</f>
        <v>#DIV/0!</v>
      </c>
      <c r="M57" s="244" t="e">
        <f>AVERAGE(M5:M49)</f>
        <v>#DIV/0!</v>
      </c>
      <c r="O57" s="244">
        <f>AVERAGE(O5:O49)</f>
        <v>0</v>
      </c>
      <c r="P57" s="40"/>
      <c r="Q57" s="36" t="e">
        <f>AVERAGE(Q5:Q49)</f>
        <v>#DIV/0!</v>
      </c>
      <c r="R57" s="36" t="e">
        <f>AVERAGE(R5:R49)</f>
        <v>#DIV/0!</v>
      </c>
      <c r="S57" s="36" t="e">
        <f>AVERAGE(S5:S49)</f>
        <v>#DIV/0!</v>
      </c>
      <c r="T57" s="244">
        <f t="array" ref="T57">AVERAGE(IF(T5:T49&lt;&gt;7.77,T5:T49))</f>
        <v>0</v>
      </c>
      <c r="V57" s="244">
        <f>AVERAGE(V5:V49)</f>
        <v>0</v>
      </c>
      <c r="W57" s="40"/>
      <c r="Y57" s="244">
        <f>AVERAGE(Y5:Y49)</f>
        <v>0</v>
      </c>
      <c r="AD57" s="38"/>
      <c r="AE57" s="39"/>
    </row>
    <row r="58" spans="1:42" x14ac:dyDescent="0.2">
      <c r="A58" s="302"/>
      <c r="B58" s="304" t="s">
        <v>43</v>
      </c>
      <c r="C58" s="280"/>
      <c r="D58" s="41">
        <f>COUNTIF(D5:D49,"&gt;=10")</f>
        <v>0</v>
      </c>
      <c r="E58" s="41">
        <f>COUNTIF(E5:E49,"&gt;=10")</f>
        <v>0</v>
      </c>
      <c r="F58" s="82">
        <f>COUNTIF(F5:F49,"&gt;=10")</f>
        <v>0</v>
      </c>
      <c r="G58" s="41">
        <f>COUNTIF(G5:G49,"&gt;=10")</f>
        <v>0</v>
      </c>
      <c r="I58" s="41">
        <f>COUNTIF(I5:I49,"&gt;=10")</f>
        <v>0</v>
      </c>
      <c r="J58" s="42"/>
      <c r="K58" s="41">
        <f>COUNTIF(K5:K49,"&gt;=10")</f>
        <v>0</v>
      </c>
      <c r="L58" s="82">
        <f>COUNTIF(L5:L49,"&gt;=10")</f>
        <v>0</v>
      </c>
      <c r="M58" s="41">
        <f>COUNTIF(M5:M49,"&gt;=10")</f>
        <v>0</v>
      </c>
      <c r="O58" s="41">
        <f>COUNTIF(O5:O49,"&gt;=10")</f>
        <v>0</v>
      </c>
      <c r="P58" s="43"/>
      <c r="Q58" s="41">
        <f>COUNTIF(Q5:Q49,"&gt;=10")</f>
        <v>0</v>
      </c>
      <c r="R58" s="41">
        <f>COUNTIF(R5:R49,"&gt;=10")</f>
        <v>0</v>
      </c>
      <c r="S58" s="82">
        <f>COUNTIF(S5:S49,"&gt;=10")</f>
        <v>0</v>
      </c>
      <c r="T58" s="44">
        <f>COUNTIF(T5:T49,"&gt;=10")-COUNTIF(T5:T49,"=7,77")</f>
        <v>0</v>
      </c>
      <c r="V58" s="41">
        <f>COUNTIF(V5:V49,"&gt;=10")</f>
        <v>0</v>
      </c>
      <c r="W58" s="43"/>
      <c r="Y58" s="41">
        <f>COUNTIF(Y5:Y49,"&gt;=10")</f>
        <v>0</v>
      </c>
      <c r="AD58" s="38"/>
      <c r="AE58" s="39"/>
    </row>
    <row r="59" spans="1:42" x14ac:dyDescent="0.2">
      <c r="A59" s="302"/>
      <c r="B59" s="305" t="s">
        <v>44</v>
      </c>
      <c r="C59" s="306"/>
      <c r="D59" s="46" t="e">
        <f>D58/(D58+D61)*100</f>
        <v>#DIV/0!</v>
      </c>
      <c r="E59" s="46" t="e">
        <f>E58/(E58+E61)*100</f>
        <v>#DIV/0!</v>
      </c>
      <c r="F59" s="46" t="e">
        <f>F58/(F58+F61)*100</f>
        <v>#DIV/0!</v>
      </c>
      <c r="G59" s="107" t="e">
        <f>G58/(G58+G61)*100</f>
        <v>#DIV/0!</v>
      </c>
      <c r="I59" s="74"/>
      <c r="J59" s="74"/>
      <c r="K59" s="46" t="e">
        <f>K58/(K58+K61)*100</f>
        <v>#DIV/0!</v>
      </c>
      <c r="L59" s="46" t="e">
        <f>L58/(L58+L61)*100</f>
        <v>#DIV/0!</v>
      </c>
      <c r="M59" s="46" t="e">
        <f>M58/(M58+M61)*100</f>
        <v>#DIV/0!</v>
      </c>
      <c r="O59" s="74"/>
      <c r="P59" s="74"/>
      <c r="Q59" s="46" t="e">
        <f t="shared" ref="Q59:T59" si="27">Q58/(Q58+Q61)*100</f>
        <v>#DIV/0!</v>
      </c>
      <c r="R59" s="46" t="e">
        <f t="shared" si="27"/>
        <v>#DIV/0!</v>
      </c>
      <c r="S59" s="46" t="e">
        <f t="shared" si="27"/>
        <v>#DIV/0!</v>
      </c>
      <c r="T59" s="46" t="e">
        <f t="shared" si="27"/>
        <v>#DIV/0!</v>
      </c>
      <c r="V59" s="43"/>
      <c r="W59" s="43"/>
      <c r="X59" s="43"/>
      <c r="AE59" s="38"/>
      <c r="AF59" s="39"/>
    </row>
    <row r="60" spans="1:42" s="45" customFormat="1" x14ac:dyDescent="0.2">
      <c r="A60" s="302"/>
      <c r="B60" s="37"/>
      <c r="C60" s="37"/>
      <c r="D60" s="40"/>
      <c r="E60" s="40"/>
      <c r="F60" s="40"/>
      <c r="G60" s="40"/>
      <c r="I60" s="40"/>
      <c r="J60" s="40"/>
      <c r="K60" s="40"/>
      <c r="L60" s="40"/>
      <c r="M60" s="40"/>
      <c r="O60" s="40"/>
      <c r="P60" s="17"/>
      <c r="Q60" s="40"/>
      <c r="R60" s="40"/>
      <c r="S60" s="40"/>
      <c r="T60" s="40"/>
      <c r="V60" s="40"/>
      <c r="W60" s="17"/>
      <c r="X60" s="40"/>
      <c r="Y60" s="16"/>
      <c r="Z60" s="16"/>
      <c r="AF60" s="37"/>
    </row>
    <row r="61" spans="1:42" ht="25.5" customHeight="1" x14ac:dyDescent="0.2">
      <c r="A61" s="302"/>
      <c r="B61" s="305" t="s">
        <v>45</v>
      </c>
      <c r="C61" s="306"/>
      <c r="D61" s="46">
        <f>COUNTIF(D5:D49,"&lt;10")</f>
        <v>0</v>
      </c>
      <c r="E61" s="46">
        <f>COUNTIF(E5:E49,"&lt;10")</f>
        <v>0</v>
      </c>
      <c r="F61" s="46">
        <f>COUNTIF(F5:F49,"&lt;10")</f>
        <v>0</v>
      </c>
      <c r="G61" s="46">
        <f>COUNTIF(G5:G49,"&lt;10")</f>
        <v>0</v>
      </c>
      <c r="I61" s="46">
        <f>COUNTIF(I5:I49,"&lt;10")</f>
        <v>45</v>
      </c>
      <c r="J61" s="17"/>
      <c r="K61" s="46">
        <f>COUNTIF(K5:K49,"&lt;10")</f>
        <v>0</v>
      </c>
      <c r="L61" s="46">
        <f>COUNTIF(L5:L49,"&lt;10")</f>
        <v>0</v>
      </c>
      <c r="M61" s="46">
        <f>COUNTIF(M5:M49,"&lt;10")</f>
        <v>0</v>
      </c>
      <c r="O61" s="46">
        <f>COUNTIF(O5:O49,"&lt;10")</f>
        <v>45</v>
      </c>
      <c r="P61" s="17"/>
      <c r="Q61" s="46">
        <f>COUNTIF(Q5:Q49,"&lt;10")</f>
        <v>0</v>
      </c>
      <c r="R61" s="46">
        <f>COUNTIF(R5:R49,"&lt;10")</f>
        <v>0</v>
      </c>
      <c r="S61" s="46">
        <f>COUNTIF(S5:S49,"&lt;10")</f>
        <v>0</v>
      </c>
      <c r="T61" s="46">
        <f>COUNTIF(T5:T49,"&lt;10")</f>
        <v>0</v>
      </c>
      <c r="V61" s="46">
        <f>COUNTIF(V5:V49,"&lt;10")</f>
        <v>45</v>
      </c>
      <c r="W61" s="17"/>
      <c r="X61" s="74"/>
      <c r="AE61" s="38"/>
      <c r="AF61" s="39"/>
    </row>
    <row r="62" spans="1:42" x14ac:dyDescent="0.2">
      <c r="A62" s="302"/>
      <c r="B62" s="305" t="s">
        <v>44</v>
      </c>
      <c r="C62" s="306"/>
      <c r="D62" s="46" t="e">
        <f>D61/(D61+D58)*100</f>
        <v>#DIV/0!</v>
      </c>
      <c r="E62" s="46" t="e">
        <f>E61/(E61+E58)*100</f>
        <v>#DIV/0!</v>
      </c>
      <c r="F62" s="46" t="e">
        <f>F61/(F61+F58)*100</f>
        <v>#DIV/0!</v>
      </c>
      <c r="G62" s="46" t="e">
        <f>G61/(G61+G58)*100</f>
        <v>#DIV/0!</v>
      </c>
      <c r="I62" s="46">
        <f>I61/(I61+I58)*100</f>
        <v>100</v>
      </c>
      <c r="J62" s="17"/>
      <c r="K62" s="46" t="e">
        <f>K61/(K61+K58)*100</f>
        <v>#DIV/0!</v>
      </c>
      <c r="L62" s="46" t="e">
        <f>L61/(L61+L58)*100</f>
        <v>#DIV/0!</v>
      </c>
      <c r="M62" s="46" t="e">
        <f>M61/(M61+M58)*100</f>
        <v>#DIV/0!</v>
      </c>
      <c r="O62" s="46">
        <f>O61/(O61+O58)*100</f>
        <v>100</v>
      </c>
      <c r="P62" s="47"/>
      <c r="Q62" s="46" t="e">
        <f t="shared" ref="Q62:T62" si="28">Q61/(Q61+Q58)*100</f>
        <v>#DIV/0!</v>
      </c>
      <c r="R62" s="46" t="e">
        <f t="shared" si="28"/>
        <v>#DIV/0!</v>
      </c>
      <c r="S62" s="46" t="e">
        <f t="shared" si="28"/>
        <v>#DIV/0!</v>
      </c>
      <c r="T62" s="46" t="e">
        <f t="shared" si="28"/>
        <v>#DIV/0!</v>
      </c>
      <c r="V62" s="46">
        <f>V61/(V61+V58)*100</f>
        <v>100</v>
      </c>
      <c r="W62" s="74"/>
      <c r="X62" s="74"/>
      <c r="AE62" s="38"/>
      <c r="AF62" s="39"/>
    </row>
    <row r="63" spans="1:42" s="45" customFormat="1" x14ac:dyDescent="0.2">
      <c r="A63" s="48"/>
      <c r="B63" s="49"/>
      <c r="C63" s="49"/>
      <c r="D63" s="50"/>
      <c r="E63" s="50"/>
      <c r="F63" s="50"/>
      <c r="G63" s="50"/>
      <c r="H63" s="47"/>
      <c r="I63" s="47"/>
      <c r="J63" s="47"/>
      <c r="K63" s="50"/>
      <c r="L63" s="50"/>
      <c r="M63" s="50"/>
      <c r="N63" s="47"/>
      <c r="O63" s="47"/>
      <c r="P63" s="17"/>
      <c r="Q63" s="50"/>
      <c r="R63" s="50"/>
      <c r="S63" s="50"/>
      <c r="T63" s="50"/>
      <c r="U63" s="50"/>
      <c r="V63" s="50"/>
      <c r="W63" s="50"/>
      <c r="X63" s="47"/>
      <c r="AP63" s="37"/>
    </row>
    <row r="64" spans="1:42" x14ac:dyDescent="0.2">
      <c r="AO64" s="38"/>
      <c r="AP64" s="39"/>
    </row>
    <row r="65" spans="1:42" x14ac:dyDescent="0.2">
      <c r="N65" s="319" t="s">
        <v>42</v>
      </c>
      <c r="O65" s="319"/>
      <c r="P65" s="319"/>
      <c r="Q65" s="319"/>
      <c r="R65" s="319"/>
      <c r="AO65" s="38"/>
      <c r="AP65" s="39"/>
    </row>
    <row r="66" spans="1:42" x14ac:dyDescent="0.2">
      <c r="N66" s="80" t="s">
        <v>66</v>
      </c>
      <c r="O66" s="81"/>
      <c r="P66" s="81"/>
      <c r="Q66" s="81"/>
      <c r="R66" s="81"/>
      <c r="S66" s="320">
        <f>AVERAGE(Y5:Y49)</f>
        <v>0</v>
      </c>
      <c r="T66" s="320"/>
      <c r="V66" s="321" t="s">
        <v>46</v>
      </c>
      <c r="W66" s="321"/>
      <c r="AM66" s="38"/>
      <c r="AN66" s="39"/>
    </row>
    <row r="67" spans="1:42" ht="15.75" x14ac:dyDescent="0.25">
      <c r="G67" s="109" t="s">
        <v>63</v>
      </c>
      <c r="H67" s="109" t="s">
        <v>44</v>
      </c>
      <c r="N67" s="84" t="s">
        <v>16</v>
      </c>
      <c r="O67" s="85"/>
      <c r="P67" s="85"/>
      <c r="Q67" s="85"/>
      <c r="R67" s="86"/>
      <c r="S67" s="320">
        <f>I57</f>
        <v>0</v>
      </c>
      <c r="T67" s="320"/>
      <c r="V67" s="52" t="s">
        <v>47</v>
      </c>
      <c r="W67" s="108">
        <f>COUNTIF(AA5:AA49,V67)</f>
        <v>0</v>
      </c>
      <c r="X67" s="51"/>
      <c r="AA67" s="51"/>
      <c r="AB67" s="51"/>
      <c r="AC67" s="51"/>
      <c r="AD67" s="51"/>
      <c r="AM67" s="38"/>
      <c r="AN67" s="39"/>
    </row>
    <row r="68" spans="1:42" x14ac:dyDescent="0.2">
      <c r="B68" s="277" t="s">
        <v>64</v>
      </c>
      <c r="C68" s="278"/>
      <c r="D68" s="278"/>
      <c r="E68" s="278"/>
      <c r="F68" s="279"/>
      <c r="G68" s="46">
        <f>COUNTIF(Y5:Y49,"&lt;10")</f>
        <v>45</v>
      </c>
      <c r="H68" s="204">
        <f>G68/(G68+G69)*100</f>
        <v>100</v>
      </c>
      <c r="N68" s="87" t="s">
        <v>62</v>
      </c>
      <c r="O68" s="88"/>
      <c r="P68" s="88"/>
      <c r="Q68" s="88"/>
      <c r="R68" s="89"/>
      <c r="S68" s="320">
        <f>O57</f>
        <v>0</v>
      </c>
      <c r="T68" s="320"/>
      <c r="V68" s="52" t="s">
        <v>48</v>
      </c>
      <c r="W68" s="108">
        <f>COUNTIF(AA5:AA49,V68)</f>
        <v>0</v>
      </c>
      <c r="X68" s="53"/>
      <c r="AA68" s="53"/>
      <c r="AB68" s="53"/>
      <c r="AC68" s="53"/>
      <c r="AM68" s="38"/>
      <c r="AN68" s="39"/>
    </row>
    <row r="69" spans="1:42" x14ac:dyDescent="0.2">
      <c r="B69" s="277" t="s">
        <v>65</v>
      </c>
      <c r="C69" s="278"/>
      <c r="D69" s="278"/>
      <c r="E69" s="278"/>
      <c r="F69" s="279"/>
      <c r="G69" s="46">
        <f>COUNTIF(Y5:Y49,"&gt;=10")</f>
        <v>0</v>
      </c>
      <c r="H69" s="204">
        <f>G69/(G68+G69)*100</f>
        <v>0</v>
      </c>
      <c r="N69" s="90" t="s">
        <v>18</v>
      </c>
      <c r="O69" s="91"/>
      <c r="P69" s="91"/>
      <c r="Q69" s="91"/>
      <c r="R69" s="92"/>
      <c r="S69" s="320">
        <f>V57</f>
        <v>0</v>
      </c>
      <c r="T69" s="320"/>
      <c r="V69" s="52" t="s">
        <v>49</v>
      </c>
      <c r="W69" s="108">
        <f>COUNTIF(AA5:AA49,V69)</f>
        <v>0</v>
      </c>
      <c r="X69" s="53"/>
      <c r="AA69" s="53"/>
      <c r="AB69" s="53"/>
      <c r="AC69" s="53"/>
      <c r="AM69" s="38"/>
      <c r="AN69" s="39"/>
    </row>
    <row r="70" spans="1:42" x14ac:dyDescent="0.2">
      <c r="A70" s="16"/>
      <c r="I70" s="53"/>
      <c r="J70" s="53"/>
      <c r="K70" s="53"/>
      <c r="L70" s="53"/>
      <c r="M70" s="53"/>
      <c r="N70" s="53"/>
      <c r="O70" s="53"/>
      <c r="P70" s="53"/>
      <c r="Q70" s="53"/>
      <c r="R70" s="53"/>
      <c r="S70" s="53"/>
      <c r="T70" s="53"/>
      <c r="V70" s="54" t="s">
        <v>50</v>
      </c>
      <c r="W70" s="108">
        <f>COUNTIF(AA5:AA49,V70)</f>
        <v>0</v>
      </c>
      <c r="X70" s="53"/>
      <c r="AA70" s="53"/>
      <c r="AB70" s="53"/>
      <c r="AC70" s="53"/>
      <c r="AM70" s="38"/>
      <c r="AN70" s="39"/>
    </row>
    <row r="91" spans="1:28" s="74" customFormat="1" x14ac:dyDescent="0.2">
      <c r="A91" s="281" t="s">
        <v>6</v>
      </c>
      <c r="B91" s="282"/>
      <c r="C91" s="287" t="str">
        <f>C1</f>
        <v/>
      </c>
      <c r="D91" s="288"/>
      <c r="E91" s="288"/>
      <c r="F91" s="288"/>
      <c r="G91" s="73"/>
      <c r="H91" s="283" t="s">
        <v>7</v>
      </c>
      <c r="I91" s="283"/>
      <c r="J91" s="287" t="str">
        <f>J1</f>
        <v/>
      </c>
      <c r="K91" s="288"/>
      <c r="L91" s="288"/>
      <c r="M91" s="288"/>
      <c r="N91" s="73"/>
      <c r="O91" s="283" t="s">
        <v>8</v>
      </c>
      <c r="P91" s="282"/>
      <c r="Q91" s="287" t="str">
        <f>Q1</f>
        <v/>
      </c>
      <c r="R91" s="288"/>
      <c r="S91" s="288"/>
      <c r="T91" s="73"/>
      <c r="U91" s="283" t="s">
        <v>9</v>
      </c>
      <c r="V91" s="282"/>
      <c r="W91" s="287" t="str">
        <f>W1</f>
        <v>2019-2018</v>
      </c>
      <c r="X91" s="288"/>
      <c r="Y91" s="288"/>
      <c r="Z91" s="73"/>
      <c r="AA91" s="73"/>
      <c r="AB91" s="73"/>
    </row>
    <row r="93" spans="1:28" ht="26.25" x14ac:dyDescent="0.4">
      <c r="K93" s="324" t="s">
        <v>106</v>
      </c>
      <c r="L93" s="324"/>
      <c r="M93" s="324"/>
      <c r="N93" s="324"/>
      <c r="O93" s="324"/>
      <c r="P93" s="324"/>
      <c r="Q93" s="324"/>
      <c r="R93" s="324"/>
      <c r="T93" s="55"/>
      <c r="U93" s="55"/>
    </row>
    <row r="95" spans="1:28" ht="44.25" x14ac:dyDescent="0.2">
      <c r="A95" s="284" t="s">
        <v>10</v>
      </c>
      <c r="B95" s="285"/>
      <c r="C95" s="56" t="s">
        <v>21</v>
      </c>
      <c r="D95" s="57" t="s">
        <v>44</v>
      </c>
      <c r="E95" s="56" t="s">
        <v>22</v>
      </c>
      <c r="F95" s="57" t="s">
        <v>44</v>
      </c>
      <c r="G95" s="56" t="s">
        <v>114</v>
      </c>
      <c r="H95" s="57" t="s">
        <v>44</v>
      </c>
      <c r="I95" s="56" t="s">
        <v>23</v>
      </c>
      <c r="J95" s="57" t="s">
        <v>44</v>
      </c>
      <c r="K95" s="20" t="s">
        <v>25</v>
      </c>
      <c r="L95" s="57" t="s">
        <v>44</v>
      </c>
    </row>
    <row r="96" spans="1:28" s="17" customFormat="1" ht="12" x14ac:dyDescent="0.2">
      <c r="A96" s="315" t="s">
        <v>51</v>
      </c>
      <c r="B96" s="315"/>
      <c r="C96" s="78">
        <f>COUNTIF(D5:D49,"&lt;5")</f>
        <v>0</v>
      </c>
      <c r="D96" s="79" t="e">
        <f>C96/SUM(C96:C99)*100</f>
        <v>#DIV/0!</v>
      </c>
      <c r="E96" s="78">
        <f>COUNTIF(E5:E49,"&lt;5")</f>
        <v>0</v>
      </c>
      <c r="F96" s="79" t="e">
        <f>E96/SUM(E96:E99)*100</f>
        <v>#DIV/0!</v>
      </c>
      <c r="G96" s="78">
        <f>COUNTIF(F5:F49,"&lt;5")</f>
        <v>0</v>
      </c>
      <c r="H96" s="79" t="e">
        <f>G96/SUM(G96:G99)*100</f>
        <v>#DIV/0!</v>
      </c>
      <c r="I96" s="78">
        <f>COUNTIF(G5:G49,"&lt;5")</f>
        <v>0</v>
      </c>
      <c r="J96" s="79" t="e">
        <f>I96/SUM(I96:I99)*100</f>
        <v>#DIV/0!</v>
      </c>
      <c r="K96" s="78">
        <f>COUNTIF(I5:I49,"&lt;5")</f>
        <v>45</v>
      </c>
      <c r="L96" s="79">
        <f>K96/SUM(K96:K99)*100</f>
        <v>100</v>
      </c>
    </row>
    <row r="97" spans="1:12" s="17" customFormat="1" ht="12" x14ac:dyDescent="0.2">
      <c r="A97" s="315" t="s">
        <v>52</v>
      </c>
      <c r="B97" s="315"/>
      <c r="C97" s="245">
        <f>COUNTIF(D5:D49,"&lt;10")-C96</f>
        <v>0</v>
      </c>
      <c r="D97" s="79" t="e">
        <f>C97/SUM(C96:C99)*100</f>
        <v>#DIV/0!</v>
      </c>
      <c r="E97" s="245">
        <f>COUNTIF(E5:E49,"&lt;10")-E96</f>
        <v>0</v>
      </c>
      <c r="F97" s="79" t="e">
        <f>E97/SUM(E96:E99)*100</f>
        <v>#DIV/0!</v>
      </c>
      <c r="G97" s="246">
        <f>COUNTIF(F5:F49,"&lt;10")-G96</f>
        <v>0</v>
      </c>
      <c r="H97" s="79" t="e">
        <f>G97/SUM(G96:G99)*100</f>
        <v>#DIV/0!</v>
      </c>
      <c r="I97" s="245">
        <f>COUNTIF(G5:G49,"&lt;10")-I96</f>
        <v>0</v>
      </c>
      <c r="J97" s="79" t="e">
        <f>I97/SUM(I96:I99)*100</f>
        <v>#DIV/0!</v>
      </c>
      <c r="K97" s="245">
        <f>COUNTIF(I5:I49,"&lt;10")-K96</f>
        <v>0</v>
      </c>
      <c r="L97" s="79">
        <f>K97/SUM(K96:K99)*100</f>
        <v>0</v>
      </c>
    </row>
    <row r="98" spans="1:12" s="17" customFormat="1" ht="12" x14ac:dyDescent="0.2">
      <c r="A98" s="315" t="s">
        <v>53</v>
      </c>
      <c r="B98" s="315"/>
      <c r="C98" s="245">
        <f>COUNTIF(D5:D49,"&lt;15")-(C97+C96)</f>
        <v>0</v>
      </c>
      <c r="D98" s="79" t="e">
        <f>C98/SUM(C96:C99)*100</f>
        <v>#DIV/0!</v>
      </c>
      <c r="E98" s="245">
        <f>COUNTIF(E5:E49,"&lt;15")-(E97+E96)</f>
        <v>0</v>
      </c>
      <c r="F98" s="79" t="e">
        <f>E98/SUM(E96:E99)*100</f>
        <v>#DIV/0!</v>
      </c>
      <c r="G98" s="246">
        <f>COUNTIF(F5:F49,"&lt;15")-(G97+G96)</f>
        <v>0</v>
      </c>
      <c r="H98" s="79" t="e">
        <f>G98/SUM(G96:G99)*100</f>
        <v>#DIV/0!</v>
      </c>
      <c r="I98" s="245">
        <f>COUNTIF(G5:G49,"&lt;15")-(I97+I96)</f>
        <v>0</v>
      </c>
      <c r="J98" s="79" t="e">
        <f>I98/SUM(I96:I99)*100</f>
        <v>#DIV/0!</v>
      </c>
      <c r="K98" s="245">
        <f>COUNTIF(I5:I49,"&lt;15")-(K97+K96)</f>
        <v>0</v>
      </c>
      <c r="L98" s="79">
        <f>K98/SUM(K96:K99)*100</f>
        <v>0</v>
      </c>
    </row>
    <row r="99" spans="1:12" s="17" customFormat="1" ht="12" x14ac:dyDescent="0.2">
      <c r="A99" s="315" t="s">
        <v>54</v>
      </c>
      <c r="B99" s="315"/>
      <c r="C99" s="245">
        <f>COUNTIF(D5:D49,"&lt;=20")-(C97+C96+C98)</f>
        <v>0</v>
      </c>
      <c r="D99" s="79" t="e">
        <f>C99/SUM(C96:C99)*100</f>
        <v>#DIV/0!</v>
      </c>
      <c r="E99" s="245">
        <f>COUNTIF(E5:E49,"&lt;=20")-(E97+E96+E98)</f>
        <v>0</v>
      </c>
      <c r="F99" s="79" t="e">
        <f>E99/SUM(E96:E99)*100</f>
        <v>#DIV/0!</v>
      </c>
      <c r="G99" s="246">
        <f>COUNTIF(F5:F49,"&lt;=20")-(G97+G96+G98)</f>
        <v>0</v>
      </c>
      <c r="H99" s="79" t="e">
        <f>G99/SUM(G96:G99)*100</f>
        <v>#DIV/0!</v>
      </c>
      <c r="I99" s="245">
        <f>COUNTIF(G5:G49,"&lt;=20")-(I97+I96+I98)</f>
        <v>0</v>
      </c>
      <c r="J99" s="79" t="e">
        <f>I99/SUM(I96:I99)*100</f>
        <v>#DIV/0!</v>
      </c>
      <c r="K99" s="245">
        <f>COUNTIF(I5:I49,"&lt;=20")-(K97+K96+K98)</f>
        <v>0</v>
      </c>
      <c r="L99" s="79">
        <f>K99/SUM(K96:K99)*100</f>
        <v>0</v>
      </c>
    </row>
    <row r="101" spans="1:12" ht="33" x14ac:dyDescent="0.2">
      <c r="A101" s="58" t="s">
        <v>10</v>
      </c>
      <c r="B101" s="59"/>
      <c r="C101" s="19" t="s">
        <v>27</v>
      </c>
      <c r="D101" s="57" t="s">
        <v>44</v>
      </c>
      <c r="E101" s="19" t="s">
        <v>28</v>
      </c>
      <c r="F101" s="57" t="s">
        <v>44</v>
      </c>
      <c r="G101" s="19" t="s">
        <v>29</v>
      </c>
      <c r="H101" s="57" t="s">
        <v>44</v>
      </c>
      <c r="K101" s="20" t="s">
        <v>25</v>
      </c>
      <c r="L101" s="57" t="s">
        <v>44</v>
      </c>
    </row>
    <row r="102" spans="1:12" x14ac:dyDescent="0.2">
      <c r="A102" s="60" t="s">
        <v>51</v>
      </c>
      <c r="B102" s="61"/>
      <c r="C102" s="78">
        <f>COUNTIF(K5:K49,"&lt;5")</f>
        <v>0</v>
      </c>
      <c r="D102" s="79" t="e">
        <f>C102/SUM(C102:C105)*100</f>
        <v>#DIV/0!</v>
      </c>
      <c r="E102" s="78">
        <f>COUNTIF(L5:L49,"&lt;5")</f>
        <v>0</v>
      </c>
      <c r="F102" s="79" t="e">
        <f>E102/SUM(E102:E105)*100</f>
        <v>#DIV/0!</v>
      </c>
      <c r="G102" s="78">
        <f>COUNTIF(M5:M49,"&lt;5")</f>
        <v>0</v>
      </c>
      <c r="H102" s="79" t="e">
        <f>G102/SUM(G102:G105)*100</f>
        <v>#DIV/0!</v>
      </c>
      <c r="I102" s="17"/>
      <c r="J102" s="17"/>
      <c r="K102" s="78">
        <f>COUNTIF(O5:O49,"&lt;5")</f>
        <v>45</v>
      </c>
      <c r="L102" s="79">
        <f>K102/SUM(K102:K105)*100</f>
        <v>100</v>
      </c>
    </row>
    <row r="103" spans="1:12" x14ac:dyDescent="0.2">
      <c r="A103" s="60" t="s">
        <v>52</v>
      </c>
      <c r="B103" s="61"/>
      <c r="C103" s="245">
        <f>COUNTIF(K5:K49,"&lt;10")-C102</f>
        <v>0</v>
      </c>
      <c r="D103" s="79" t="e">
        <f>C103/SUM(C102:C105)*100</f>
        <v>#DIV/0!</v>
      </c>
      <c r="E103" s="245">
        <f>COUNTIF(L5:L49,"&lt;10")-E102</f>
        <v>0</v>
      </c>
      <c r="F103" s="79" t="e">
        <f>E103/SUM(E102:E105)*100</f>
        <v>#DIV/0!</v>
      </c>
      <c r="G103" s="246">
        <f>COUNTIF(M5:M49,"&lt;10")-G102</f>
        <v>0</v>
      </c>
      <c r="H103" s="79" t="e">
        <f>G103/SUM(G102:G105)*100</f>
        <v>#DIV/0!</v>
      </c>
      <c r="I103" s="17"/>
      <c r="J103" s="17"/>
      <c r="K103" s="245">
        <f>COUNTIF(O5:O49,"&lt;10")-K102</f>
        <v>0</v>
      </c>
      <c r="L103" s="79">
        <f>K103/SUM(K102:K105)*100</f>
        <v>0</v>
      </c>
    </row>
    <row r="104" spans="1:12" x14ac:dyDescent="0.2">
      <c r="A104" s="60" t="s">
        <v>53</v>
      </c>
      <c r="B104" s="61"/>
      <c r="C104" s="245">
        <f>COUNTIF(K5:K49,"&lt;15")-(C103+C102)</f>
        <v>0</v>
      </c>
      <c r="D104" s="79" t="e">
        <f>C104/SUM(C102:C105)*100</f>
        <v>#DIV/0!</v>
      </c>
      <c r="E104" s="245">
        <f>COUNTIF(L5:L49,"&lt;15")-(E103+E102)</f>
        <v>0</v>
      </c>
      <c r="F104" s="79" t="e">
        <f>E104/SUM(E102:E105)*100</f>
        <v>#DIV/0!</v>
      </c>
      <c r="G104" s="246">
        <f>COUNTIF(M5:M49,"&lt;15")-(G103+G102)</f>
        <v>0</v>
      </c>
      <c r="H104" s="79" t="e">
        <f>G104/SUM(G102:G105)*100</f>
        <v>#DIV/0!</v>
      </c>
      <c r="I104" s="17"/>
      <c r="J104" s="17"/>
      <c r="K104" s="245">
        <f>COUNTIF(O5:O49,"&lt;15")-(K103+K102)</f>
        <v>0</v>
      </c>
      <c r="L104" s="79">
        <f>K104/SUM(K102:K105)*100</f>
        <v>0</v>
      </c>
    </row>
    <row r="105" spans="1:12" x14ac:dyDescent="0.2">
      <c r="A105" s="60" t="s">
        <v>54</v>
      </c>
      <c r="B105" s="61"/>
      <c r="C105" s="245">
        <f>COUNTIF(K5:K49,"&lt;=20")-(C103+C102+C104)</f>
        <v>0</v>
      </c>
      <c r="D105" s="79" t="e">
        <f>C105/SUM(C102:C105)*100</f>
        <v>#DIV/0!</v>
      </c>
      <c r="E105" s="245">
        <f>COUNTIF(L5:L49,"&lt;=20")-(E103+E102+E104)</f>
        <v>0</v>
      </c>
      <c r="F105" s="79" t="e">
        <f>E105/SUM(E102:E105)*100</f>
        <v>#DIV/0!</v>
      </c>
      <c r="G105" s="246">
        <f>COUNTIF(M5:M49,"&lt;=20")-(G103+G102+G104)</f>
        <v>0</v>
      </c>
      <c r="H105" s="79" t="e">
        <f>G105/SUM(G102:G105)*100</f>
        <v>#DIV/0!</v>
      </c>
      <c r="I105" s="17"/>
      <c r="J105" s="17"/>
      <c r="K105" s="245">
        <f>COUNTIF(O5:O49,"&lt;=20")-(K103+K102+K104)</f>
        <v>0</v>
      </c>
      <c r="L105" s="79">
        <f>K105/SUM(K102:K105)*100</f>
        <v>0</v>
      </c>
    </row>
    <row r="108" spans="1:12" ht="44.25" x14ac:dyDescent="0.2">
      <c r="A108" s="284" t="s">
        <v>10</v>
      </c>
      <c r="B108" s="285"/>
      <c r="C108" s="22" t="s">
        <v>30</v>
      </c>
      <c r="D108" s="57" t="s">
        <v>44</v>
      </c>
      <c r="E108" s="22" t="s">
        <v>31</v>
      </c>
      <c r="F108" s="57" t="s">
        <v>44</v>
      </c>
      <c r="G108" s="22" t="s">
        <v>32</v>
      </c>
      <c r="H108" s="57" t="s">
        <v>44</v>
      </c>
      <c r="I108" s="22" t="s">
        <v>33</v>
      </c>
      <c r="J108" s="57" t="s">
        <v>44</v>
      </c>
      <c r="K108" s="20" t="s">
        <v>25</v>
      </c>
      <c r="L108" s="57" t="s">
        <v>44</v>
      </c>
    </row>
    <row r="109" spans="1:12" x14ac:dyDescent="0.2">
      <c r="A109" s="290" t="s">
        <v>51</v>
      </c>
      <c r="B109" s="290"/>
      <c r="C109" s="78">
        <f>COUNTIF(Q5:Q49,"&lt;5")</f>
        <v>0</v>
      </c>
      <c r="D109" s="79" t="e">
        <f>C109/SUM(C109:C112)*100</f>
        <v>#DIV/0!</v>
      </c>
      <c r="E109" s="78">
        <f>COUNTIF(R5:R49,"&lt;5")</f>
        <v>0</v>
      </c>
      <c r="F109" s="79" t="e">
        <f>E109/SUM(E109:E112)*100</f>
        <v>#DIV/0!</v>
      </c>
      <c r="G109" s="78">
        <f>COUNTIF(S5:S49,"&lt;5")</f>
        <v>0</v>
      </c>
      <c r="H109" s="79" t="e">
        <f>G109/SUM(G109:G112)*100</f>
        <v>#DIV/0!</v>
      </c>
      <c r="I109" s="78">
        <f>COUNTIF(T5:T49,"&lt;5")</f>
        <v>0</v>
      </c>
      <c r="J109" s="79" t="e">
        <f>I109/SUM(I109:I112)*100</f>
        <v>#DIV/0!</v>
      </c>
      <c r="K109" s="78">
        <f>COUNTIF(V5:V49,"&lt;5")</f>
        <v>45</v>
      </c>
      <c r="L109" s="62">
        <f>K109/SUM(K109:K112)*100</f>
        <v>100</v>
      </c>
    </row>
    <row r="110" spans="1:12" x14ac:dyDescent="0.2">
      <c r="A110" s="290" t="s">
        <v>52</v>
      </c>
      <c r="B110" s="290"/>
      <c r="C110" s="245">
        <f>COUNTIF(Q5:Q49,"&lt;10")-C109</f>
        <v>0</v>
      </c>
      <c r="D110" s="79" t="e">
        <f>C110/SUM(C109:C112)*100</f>
        <v>#DIV/0!</v>
      </c>
      <c r="E110" s="245">
        <f>COUNTIF(R5:R49,"&lt;10")-E109</f>
        <v>0</v>
      </c>
      <c r="F110" s="79" t="e">
        <f>E110/SUM(E109:E112)*100</f>
        <v>#DIV/0!</v>
      </c>
      <c r="G110" s="246">
        <f>COUNTIF(S5:S49,"&lt;10")-G109</f>
        <v>0</v>
      </c>
      <c r="H110" s="79" t="e">
        <f>G110/SUM(G109:G112)*100</f>
        <v>#DIV/0!</v>
      </c>
      <c r="I110" s="245">
        <f>COUNTIF(T5:T49,"&lt;10")-I109</f>
        <v>0</v>
      </c>
      <c r="J110" s="79" t="e">
        <f>I110/SUM(I109:I112)*100</f>
        <v>#DIV/0!</v>
      </c>
      <c r="K110" s="245">
        <f>COUNTIF(V5:V49,"&lt;10")-K109</f>
        <v>0</v>
      </c>
      <c r="L110" s="62">
        <f>K110/SUM(K109:K112)*100</f>
        <v>0</v>
      </c>
    </row>
    <row r="111" spans="1:12" x14ac:dyDescent="0.2">
      <c r="A111" s="290" t="s">
        <v>53</v>
      </c>
      <c r="B111" s="290"/>
      <c r="C111" s="245">
        <f>COUNTIF(Q5:Q49,"&lt;15")-(C110+C109)</f>
        <v>0</v>
      </c>
      <c r="D111" s="79" t="e">
        <f>C111/SUM(C109:C112)*100</f>
        <v>#DIV/0!</v>
      </c>
      <c r="E111" s="245">
        <f>COUNTIF(R5:R49,"&lt;15")-(E110+E109)</f>
        <v>0</v>
      </c>
      <c r="F111" s="79" t="e">
        <f>E111/SUM(E109:E112)*100</f>
        <v>#DIV/0!</v>
      </c>
      <c r="G111" s="246">
        <f>COUNTIF(S5:S49,"&lt;15")-(G110+G109)</f>
        <v>0</v>
      </c>
      <c r="H111" s="79" t="e">
        <f>G111/SUM(G109:G112)*100</f>
        <v>#DIV/0!</v>
      </c>
      <c r="I111" s="245">
        <f>COUNTIF(T5:T49,"&lt;15")-(I110+I109)</f>
        <v>0</v>
      </c>
      <c r="J111" s="79" t="e">
        <f>I111/SUM(I109:I112)*100</f>
        <v>#DIV/0!</v>
      </c>
      <c r="K111" s="245">
        <f>COUNTIF(V5:V49,"&lt;15")-(K110+K109)</f>
        <v>0</v>
      </c>
      <c r="L111" s="62">
        <f>K111/SUM(K109:K112)*100</f>
        <v>0</v>
      </c>
    </row>
    <row r="112" spans="1:12" x14ac:dyDescent="0.2">
      <c r="A112" s="290" t="s">
        <v>54</v>
      </c>
      <c r="B112" s="290"/>
      <c r="C112" s="245">
        <f>COUNTIF(Q5:Q49,"&lt;=20")-(C110+C109+C111)</f>
        <v>0</v>
      </c>
      <c r="D112" s="79" t="e">
        <f>C112/SUM(C109:C112)*100</f>
        <v>#DIV/0!</v>
      </c>
      <c r="E112" s="245">
        <f>COUNTIF(R5:R49,"&lt;=20")-(E110+E109+E111)</f>
        <v>0</v>
      </c>
      <c r="F112" s="79" t="e">
        <f>E112/SUM(E109:E112)*100</f>
        <v>#DIV/0!</v>
      </c>
      <c r="G112" s="246">
        <f>COUNTIF(S5:S49,"&lt;=20")-(G110+G109+G111)</f>
        <v>0</v>
      </c>
      <c r="H112" s="79" t="e">
        <f>G112/SUM(G109:G112)*100</f>
        <v>#DIV/0!</v>
      </c>
      <c r="I112" s="245">
        <f>COUNTIF(T5:T49,"&lt;=20")-(I110+I109+I111)</f>
        <v>0</v>
      </c>
      <c r="J112" s="79" t="e">
        <f>I112/SUM(I109:I112)*100</f>
        <v>#DIV/0!</v>
      </c>
      <c r="K112" s="245">
        <f>COUNTIF(V5:V49,"&lt;=20")-(K110+K109+K111)</f>
        <v>0</v>
      </c>
      <c r="L112" s="62">
        <f>K112/SUM(K109:K112)*100</f>
        <v>0</v>
      </c>
    </row>
    <row r="120" spans="1:28" s="74" customFormat="1" x14ac:dyDescent="0.2">
      <c r="A120" s="281" t="s">
        <v>6</v>
      </c>
      <c r="B120" s="282"/>
      <c r="C120" s="287" t="str">
        <f>C1</f>
        <v/>
      </c>
      <c r="D120" s="288"/>
      <c r="E120" s="288"/>
      <c r="F120" s="288"/>
      <c r="G120" s="73"/>
      <c r="H120" s="283" t="s">
        <v>7</v>
      </c>
      <c r="I120" s="283"/>
      <c r="J120" s="287" t="str">
        <f>J1</f>
        <v/>
      </c>
      <c r="K120" s="288"/>
      <c r="L120" s="288"/>
      <c r="M120" s="288"/>
      <c r="N120" s="73"/>
      <c r="O120" s="283" t="s">
        <v>8</v>
      </c>
      <c r="P120" s="282"/>
      <c r="Q120" s="287" t="str">
        <f>Q1</f>
        <v/>
      </c>
      <c r="R120" s="288"/>
      <c r="S120" s="288"/>
      <c r="T120" s="73"/>
      <c r="U120" s="283" t="s">
        <v>9</v>
      </c>
      <c r="V120" s="282"/>
      <c r="W120" s="287" t="str">
        <f>W1</f>
        <v>2019-2018</v>
      </c>
      <c r="X120" s="288"/>
      <c r="Y120" s="288"/>
      <c r="Z120" s="73"/>
      <c r="AA120" s="73"/>
      <c r="AB120" s="73"/>
    </row>
    <row r="122" spans="1:28" ht="23.25" x14ac:dyDescent="0.35">
      <c r="K122" s="316" t="s">
        <v>106</v>
      </c>
      <c r="L122" s="317"/>
      <c r="M122" s="317"/>
      <c r="N122" s="317"/>
      <c r="O122" s="317"/>
      <c r="P122" s="317"/>
      <c r="Q122" s="317"/>
      <c r="R122" s="318"/>
      <c r="S122" s="93"/>
      <c r="T122" s="93"/>
      <c r="U122" s="93"/>
    </row>
    <row r="123" spans="1:28" ht="18" x14ac:dyDescent="0.25">
      <c r="M123" s="63" t="s">
        <v>55</v>
      </c>
    </row>
    <row r="125" spans="1:28" ht="36" x14ac:dyDescent="0.2">
      <c r="B125" s="64"/>
      <c r="C125" s="65" t="s">
        <v>56</v>
      </c>
      <c r="D125" s="65" t="s">
        <v>57</v>
      </c>
      <c r="E125" s="64" t="s">
        <v>58</v>
      </c>
    </row>
    <row r="126" spans="1:28" x14ac:dyDescent="0.2">
      <c r="B126" s="64" t="s">
        <v>59</v>
      </c>
      <c r="C126" s="23">
        <f>COUNTIFS(C5:C49,"أنثى",Y5:Y49,"&lt;10")</f>
        <v>0</v>
      </c>
      <c r="D126" s="23">
        <f>COUNTIFS(C5:C49,"أنثى",Y5:Y49,"&gt;=10")</f>
        <v>0</v>
      </c>
      <c r="E126" s="23">
        <f>SUM(C126:D126)</f>
        <v>0</v>
      </c>
    </row>
    <row r="127" spans="1:28" x14ac:dyDescent="0.2">
      <c r="B127" s="64" t="s">
        <v>60</v>
      </c>
      <c r="C127" s="23">
        <f>COUNTIFS(C5:C49,"ذكر",Y5:Y49,"&lt;10")</f>
        <v>0</v>
      </c>
      <c r="D127" s="23">
        <f>COUNTIFS(C5:C49,"ذكر",Y5:Y49,"&gt;=10")</f>
        <v>0</v>
      </c>
      <c r="E127" s="23">
        <f>SUM(C127:D127)</f>
        <v>0</v>
      </c>
    </row>
    <row r="128" spans="1:28" x14ac:dyDescent="0.2">
      <c r="B128" s="64" t="s">
        <v>58</v>
      </c>
      <c r="C128" s="23">
        <f>SUM(C126:C127)</f>
        <v>0</v>
      </c>
      <c r="D128" s="23">
        <f>SUM(D126:D127)</f>
        <v>0</v>
      </c>
      <c r="E128" s="66"/>
    </row>
    <row r="137" spans="1:1" x14ac:dyDescent="0.2">
      <c r="A137" s="16"/>
    </row>
    <row r="138" spans="1:1" x14ac:dyDescent="0.2">
      <c r="A138" s="16"/>
    </row>
    <row r="139" spans="1:1" x14ac:dyDescent="0.2">
      <c r="A139" s="16"/>
    </row>
    <row r="140" spans="1:1" x14ac:dyDescent="0.2">
      <c r="A140" s="16"/>
    </row>
    <row r="162" spans="1:28" s="74" customFormat="1" x14ac:dyDescent="0.2">
      <c r="A162" s="281" t="s">
        <v>6</v>
      </c>
      <c r="B162" s="282"/>
      <c r="C162" s="287" t="str">
        <f>C1</f>
        <v/>
      </c>
      <c r="D162" s="288"/>
      <c r="E162" s="288"/>
      <c r="F162" s="288"/>
      <c r="G162" s="73"/>
      <c r="H162" s="283" t="s">
        <v>7</v>
      </c>
      <c r="I162" s="283"/>
      <c r="J162" s="287" t="str">
        <f>J1</f>
        <v/>
      </c>
      <c r="K162" s="288"/>
      <c r="L162" s="288"/>
      <c r="M162" s="288"/>
      <c r="N162" s="73"/>
      <c r="O162" s="283" t="s">
        <v>8</v>
      </c>
      <c r="P162" s="282"/>
      <c r="Q162" s="287" t="str">
        <f>Q1</f>
        <v/>
      </c>
      <c r="R162" s="288"/>
      <c r="S162" s="288"/>
      <c r="T162" s="73"/>
      <c r="U162" s="283" t="s">
        <v>9</v>
      </c>
      <c r="V162" s="282"/>
      <c r="W162" s="287" t="str">
        <f>W1</f>
        <v>2019-2018</v>
      </c>
      <c r="X162" s="288"/>
      <c r="Y162" s="288"/>
      <c r="Z162" s="73"/>
      <c r="AA162" s="73"/>
      <c r="AB162" s="73"/>
    </row>
    <row r="163" spans="1:28" ht="20.25" x14ac:dyDescent="0.3">
      <c r="J163" s="322" t="s">
        <v>106</v>
      </c>
      <c r="K163" s="322"/>
      <c r="L163" s="322"/>
      <c r="M163" s="323"/>
      <c r="N163" s="322"/>
      <c r="O163" s="322"/>
      <c r="P163" s="322"/>
      <c r="Q163" s="322"/>
      <c r="R163" s="322"/>
      <c r="S163" s="323"/>
      <c r="T163" s="322"/>
      <c r="U163" s="322"/>
    </row>
    <row r="164" spans="1:28" ht="18" x14ac:dyDescent="0.25">
      <c r="L164" s="63" t="s">
        <v>61</v>
      </c>
    </row>
    <row r="165" spans="1:28" x14ac:dyDescent="0.2">
      <c r="C165" s="308" t="s">
        <v>16</v>
      </c>
      <c r="D165" s="309"/>
      <c r="E165" s="309"/>
      <c r="F165" s="310"/>
      <c r="H165" s="311" t="s">
        <v>17</v>
      </c>
      <c r="I165" s="312"/>
      <c r="J165" s="312"/>
      <c r="K165" s="313"/>
      <c r="P165" s="314" t="s">
        <v>18</v>
      </c>
      <c r="Q165" s="314"/>
      <c r="R165" s="314"/>
      <c r="S165" s="314"/>
    </row>
    <row r="166" spans="1:28" ht="24" x14ac:dyDescent="0.2">
      <c r="C166" s="64"/>
      <c r="D166" s="65" t="s">
        <v>56</v>
      </c>
      <c r="E166" s="65" t="s">
        <v>57</v>
      </c>
      <c r="F166" s="64" t="s">
        <v>58</v>
      </c>
      <c r="H166" s="64"/>
      <c r="I166" s="65" t="s">
        <v>56</v>
      </c>
      <c r="J166" s="65" t="s">
        <v>57</v>
      </c>
      <c r="K166" s="64" t="s">
        <v>58</v>
      </c>
      <c r="P166" s="64"/>
      <c r="Q166" s="65" t="s">
        <v>56</v>
      </c>
      <c r="R166" s="65" t="s">
        <v>57</v>
      </c>
      <c r="S166" s="64" t="s">
        <v>58</v>
      </c>
      <c r="T166" s="67"/>
    </row>
    <row r="167" spans="1:28" x14ac:dyDescent="0.2">
      <c r="C167" s="64" t="s">
        <v>59</v>
      </c>
      <c r="D167" s="23">
        <f>COUNTIFS(C5:C49,"أنثى",I5:I49,"&lt;10")</f>
        <v>0</v>
      </c>
      <c r="E167" s="23">
        <f>COUNTIFS(C5:C49,"أنثى",I5:I49,"&gt;=10")</f>
        <v>0</v>
      </c>
      <c r="F167" s="23">
        <f>SUM(D167:E167)</f>
        <v>0</v>
      </c>
      <c r="H167" s="64" t="s">
        <v>59</v>
      </c>
      <c r="I167" s="23">
        <f>COUNTIFS(C5:C49,"أنثى",O5:O49,"&lt;10")</f>
        <v>0</v>
      </c>
      <c r="J167" s="23">
        <f>COUNTIFS(C5:C49,"أنثى",O5:O49,"&gt;=10")</f>
        <v>0</v>
      </c>
      <c r="K167" s="23">
        <f>SUM(I167:J167)</f>
        <v>0</v>
      </c>
      <c r="P167" s="64" t="s">
        <v>59</v>
      </c>
      <c r="Q167" s="23">
        <f>COUNTIFS(C5:C49,"أنثى",V5:V49,"&lt;10")</f>
        <v>0</v>
      </c>
      <c r="R167" s="23">
        <f>COUNTIFS(C5:C49,"أنثى",V5:V49,"&gt;=10")</f>
        <v>0</v>
      </c>
      <c r="S167" s="23">
        <f>SUM(Q167:R167)</f>
        <v>0</v>
      </c>
      <c r="T167" s="66"/>
    </row>
    <row r="168" spans="1:28" x14ac:dyDescent="0.2">
      <c r="C168" s="64" t="s">
        <v>60</v>
      </c>
      <c r="D168" s="23">
        <f>COUNTIFS(C5:C49,"ذكر",I5:I49,"&lt;10")</f>
        <v>0</v>
      </c>
      <c r="E168" s="23">
        <f>COUNTIFS(C5:C49,"ذكر",I5:I49,"&gt;=10")</f>
        <v>0</v>
      </c>
      <c r="F168" s="23">
        <f>SUM(D168:E168)</f>
        <v>0</v>
      </c>
      <c r="H168" s="64" t="s">
        <v>60</v>
      </c>
      <c r="I168" s="23">
        <f>COUNTIFS(C5:C49,"ذكر",O5:O49,"&lt;10")</f>
        <v>0</v>
      </c>
      <c r="J168" s="23">
        <f>COUNTIFS(C5:C49,"ذكر",O5:O49,"&gt;=10")</f>
        <v>0</v>
      </c>
      <c r="K168" s="23">
        <f>SUM(I168:J168)</f>
        <v>0</v>
      </c>
      <c r="P168" s="64" t="s">
        <v>60</v>
      </c>
      <c r="Q168" s="23">
        <f>COUNTIFS(C5:C49,"ذكر",V5:V49,"&lt;10")</f>
        <v>0</v>
      </c>
      <c r="R168" s="23">
        <f>COUNTIFS(C5:C49,"ذكر",V5:V49,"&gt;=10")</f>
        <v>0</v>
      </c>
      <c r="S168" s="23">
        <f>SUM(Q168:R168)</f>
        <v>0</v>
      </c>
      <c r="T168" s="66"/>
    </row>
    <row r="169" spans="1:28" x14ac:dyDescent="0.2">
      <c r="C169" s="64" t="s">
        <v>58</v>
      </c>
      <c r="D169" s="23">
        <f>SUM(D167:D168)</f>
        <v>0</v>
      </c>
      <c r="E169" s="23">
        <f>SUM(E167:E168)</f>
        <v>0</v>
      </c>
      <c r="H169" s="64" t="s">
        <v>58</v>
      </c>
      <c r="I169" s="23">
        <f>SUM(I167:I168)</f>
        <v>0</v>
      </c>
      <c r="J169" s="23">
        <f>SUM(J167:J168)</f>
        <v>0</v>
      </c>
      <c r="P169" s="64" t="s">
        <v>58</v>
      </c>
      <c r="Q169" s="23">
        <f>SUM(Q167:Q168)</f>
        <v>0</v>
      </c>
      <c r="R169" s="23">
        <f>SUM(R167:R168)</f>
        <v>0</v>
      </c>
    </row>
  </sheetData>
  <sheetProtection formatCells="0" formatColumns="0" formatRows="0" insertColumns="0" insertRows="0" insertHyperlinks="0" deleteColumns="0" deleteRows="0" sort="0" autoFilter="0" pivotTables="0"/>
  <mergeCells count="77">
    <mergeCell ref="W162:Y162"/>
    <mergeCell ref="C120:F120"/>
    <mergeCell ref="J163:U163"/>
    <mergeCell ref="C165:F165"/>
    <mergeCell ref="H165:K165"/>
    <mergeCell ref="P165:S165"/>
    <mergeCell ref="H120:I120"/>
    <mergeCell ref="J120:M120"/>
    <mergeCell ref="Q120:S120"/>
    <mergeCell ref="K122:R122"/>
    <mergeCell ref="U120:V120"/>
    <mergeCell ref="O120:P120"/>
    <mergeCell ref="C162:F162"/>
    <mergeCell ref="H162:I162"/>
    <mergeCell ref="J162:M162"/>
    <mergeCell ref="Q162:S162"/>
    <mergeCell ref="A112:B112"/>
    <mergeCell ref="A120:B120"/>
    <mergeCell ref="W91:Y91"/>
    <mergeCell ref="K93:R93"/>
    <mergeCell ref="A95:B95"/>
    <mergeCell ref="A96:B96"/>
    <mergeCell ref="A97:B97"/>
    <mergeCell ref="U91:V91"/>
    <mergeCell ref="A98:B98"/>
    <mergeCell ref="A99:B99"/>
    <mergeCell ref="A108:B108"/>
    <mergeCell ref="A109:B109"/>
    <mergeCell ref="A110:B110"/>
    <mergeCell ref="A111:B111"/>
    <mergeCell ref="W120:Y120"/>
    <mergeCell ref="B69:F69"/>
    <mergeCell ref="S69:T69"/>
    <mergeCell ref="C91:F91"/>
    <mergeCell ref="H91:I91"/>
    <mergeCell ref="J91:M91"/>
    <mergeCell ref="Q91:S91"/>
    <mergeCell ref="A91:B91"/>
    <mergeCell ref="O91:P91"/>
    <mergeCell ref="N65:R65"/>
    <mergeCell ref="S66:T66"/>
    <mergeCell ref="V66:W66"/>
    <mergeCell ref="S67:T67"/>
    <mergeCell ref="B68:F68"/>
    <mergeCell ref="S68:T68"/>
    <mergeCell ref="A57:A62"/>
    <mergeCell ref="B57:C57"/>
    <mergeCell ref="B58:C58"/>
    <mergeCell ref="B59:C59"/>
    <mergeCell ref="B61:C61"/>
    <mergeCell ref="B62:C62"/>
    <mergeCell ref="W1:Y1"/>
    <mergeCell ref="X3:AA3"/>
    <mergeCell ref="C51:F51"/>
    <mergeCell ref="H51:I51"/>
    <mergeCell ref="J51:M51"/>
    <mergeCell ref="Q51:S51"/>
    <mergeCell ref="W51:Y51"/>
    <mergeCell ref="D3:J3"/>
    <mergeCell ref="K3:P3"/>
    <mergeCell ref="Q3:W3"/>
    <mergeCell ref="A162:B162"/>
    <mergeCell ref="O162:P162"/>
    <mergeCell ref="U162:V162"/>
    <mergeCell ref="A1:B1"/>
    <mergeCell ref="O1:P1"/>
    <mergeCell ref="U1:V1"/>
    <mergeCell ref="U51:V51"/>
    <mergeCell ref="O51:P51"/>
    <mergeCell ref="A51:B51"/>
    <mergeCell ref="C1:F1"/>
    <mergeCell ref="H1:I1"/>
    <mergeCell ref="J1:M1"/>
    <mergeCell ref="Q1:S1"/>
    <mergeCell ref="K52:V52"/>
    <mergeCell ref="B55:C55"/>
    <mergeCell ref="B56:C56"/>
  </mergeCells>
  <conditionalFormatting sqref="M5:M49">
    <cfRule type="cellIs" dxfId="114" priority="1" stopIfTrue="1" operator="equal">
      <formula>$M$56</formula>
    </cfRule>
    <cfRule type="cellIs" dxfId="113" priority="2" stopIfTrue="1" operator="equal">
      <formula>$M$55</formula>
    </cfRule>
  </conditionalFormatting>
  <conditionalFormatting sqref="R5:R49">
    <cfRule type="cellIs" dxfId="112" priority="3" stopIfTrue="1" operator="equal">
      <formula>$R$56</formula>
    </cfRule>
    <cfRule type="cellIs" dxfId="111" priority="4" stopIfTrue="1" operator="equal">
      <formula>$R$55</formula>
    </cfRule>
  </conditionalFormatting>
  <conditionalFormatting sqref="S5:S49">
    <cfRule type="cellIs" dxfId="110" priority="5" stopIfTrue="1" operator="equal">
      <formula>$S$56</formula>
    </cfRule>
    <cfRule type="cellIs" dxfId="109" priority="6" stopIfTrue="1" operator="equal">
      <formula>$S$55</formula>
    </cfRule>
  </conditionalFormatting>
  <conditionalFormatting sqref="T5:T49">
    <cfRule type="cellIs" dxfId="108" priority="7" stopIfTrue="1" operator="equal">
      <formula>$T$56</formula>
    </cfRule>
    <cfRule type="cellIs" dxfId="107" priority="8" stopIfTrue="1" operator="equal">
      <formula>$T$55</formula>
    </cfRule>
    <cfRule type="cellIs" dxfId="106" priority="9" stopIfTrue="1" operator="equal">
      <formula>7.77</formula>
    </cfRule>
  </conditionalFormatting>
  <conditionalFormatting sqref="K5:K49">
    <cfRule type="cellIs" dxfId="105" priority="14" stopIfTrue="1" operator="equal">
      <formula>$K$56</formula>
    </cfRule>
    <cfRule type="cellIs" dxfId="104" priority="15" stopIfTrue="1" operator="equal">
      <formula>$K$55</formula>
    </cfRule>
  </conditionalFormatting>
  <conditionalFormatting sqref="G5:G49">
    <cfRule type="cellIs" dxfId="103" priority="16" stopIfTrue="1" operator="equal">
      <formula>$G$56</formula>
    </cfRule>
    <cfRule type="cellIs" dxfId="102" priority="17" stopIfTrue="1" operator="equal">
      <formula>$G$55</formula>
    </cfRule>
  </conditionalFormatting>
  <conditionalFormatting sqref="F5:F49">
    <cfRule type="cellIs" dxfId="101" priority="18" stopIfTrue="1" operator="equal">
      <formula>$F$56</formula>
    </cfRule>
    <cfRule type="cellIs" dxfId="100" priority="19" stopIfTrue="1" operator="equal">
      <formula>$F$55</formula>
    </cfRule>
  </conditionalFormatting>
  <conditionalFormatting sqref="E5:E49">
    <cfRule type="cellIs" dxfId="99" priority="20" stopIfTrue="1" operator="equal">
      <formula>$E$56</formula>
    </cfRule>
    <cfRule type="cellIs" dxfId="98" priority="21" stopIfTrue="1" operator="equal">
      <formula>$E$55</formula>
    </cfRule>
  </conditionalFormatting>
  <conditionalFormatting sqref="D5:D49">
    <cfRule type="cellIs" dxfId="97" priority="22" stopIfTrue="1" operator="equal">
      <formula>$D$56</formula>
    </cfRule>
    <cfRule type="cellIs" dxfId="96" priority="23" stopIfTrue="1" operator="equal">
      <formula>$D$55</formula>
    </cfRule>
  </conditionalFormatting>
  <conditionalFormatting sqref="L5:L49">
    <cfRule type="cellIs" dxfId="95" priority="28" stopIfTrue="1" operator="equal">
      <formula>$L$56</formula>
    </cfRule>
    <cfRule type="cellIs" dxfId="94" priority="29" stopIfTrue="1" operator="equal">
      <formula>$L$55</formula>
    </cfRule>
  </conditionalFormatting>
  <conditionalFormatting sqref="Q5:Q49">
    <cfRule type="cellIs" dxfId="93" priority="32" stopIfTrue="1" operator="equal">
      <formula>$Q$56</formula>
    </cfRule>
    <cfRule type="cellIs" dxfId="92" priority="33" stopIfTrue="1" operator="equal">
      <formula>$Q$55</formula>
    </cfRule>
  </conditionalFormatting>
  <dataValidations count="2">
    <dataValidation type="decimal" allowBlank="1" showInputMessage="1" showErrorMessage="1" errorTitle="الرجاء التصحيح" error="العدد يجب أن يكون بين 0 و 20" sqref="WML983049:WMO983083 IP5:IS49 SL5:SO49 ACH5:ACK49 AMD5:AMG49 AVZ5:AWC49 BFV5:BFY49 BPR5:BPU49 BZN5:BZQ49 CJJ5:CJM49 CTF5:CTI49 DDB5:DDE49 DMX5:DNA49 DWT5:DWW49 EGP5:EGS49 EQL5:EQO49 FAH5:FAK49 FKD5:FKG49 FTZ5:FUC49 GDV5:GDY49 GNR5:GNU49 GXN5:GXQ49 HHJ5:HHM49 HRF5:HRI49 IBB5:IBE49 IKX5:ILA49 IUT5:IUW49 JEP5:JES49 JOL5:JOO49 JYH5:JYK49 KID5:KIG49 KRZ5:KSC49 LBV5:LBY49 LLR5:LLU49 LVN5:LVQ49 MFJ5:MFM49 MPF5:MPI49 MZB5:MZE49 NIX5:NJA49 NST5:NSW49 OCP5:OCS49 OML5:OMO49 OWH5:OWK49 PGD5:PGG49 PPZ5:PQC49 PZV5:PZY49 QJR5:QJU49 QTN5:QTQ49 RDJ5:RDM49 RNF5:RNI49 RXB5:RXE49 SGX5:SHA49 SQT5:SQW49 TAP5:TAS49 TKL5:TKO49 TUH5:TUK49 UED5:UEG49 UNZ5:UOC49 UXV5:UXY49 VHR5:VHU49 VRN5:VRQ49 WBJ5:WBM49 WLF5:WLI49 WVB5:WVE49 D65545:G65579 IY65545:JB65579 SU65545:SX65579 ACQ65545:ACT65579 AMM65545:AMP65579 AWI65545:AWL65579 BGE65545:BGH65579 BQA65545:BQD65579 BZW65545:BZZ65579 CJS65545:CJV65579 CTO65545:CTR65579 DDK65545:DDN65579 DNG65545:DNJ65579 DXC65545:DXF65579 EGY65545:EHB65579 EQU65545:EQX65579 FAQ65545:FAT65579 FKM65545:FKP65579 FUI65545:FUL65579 GEE65545:GEH65579 GOA65545:GOD65579 GXW65545:GXZ65579 HHS65545:HHV65579 HRO65545:HRR65579 IBK65545:IBN65579 ILG65545:ILJ65579 IVC65545:IVF65579 JEY65545:JFB65579 JOU65545:JOX65579 JYQ65545:JYT65579 KIM65545:KIP65579 KSI65545:KSL65579 LCE65545:LCH65579 LMA65545:LMD65579 LVW65545:LVZ65579 MFS65545:MFV65579 MPO65545:MPR65579 MZK65545:MZN65579 NJG65545:NJJ65579 NTC65545:NTF65579 OCY65545:ODB65579 OMU65545:OMX65579 OWQ65545:OWT65579 PGM65545:PGP65579 PQI65545:PQL65579 QAE65545:QAH65579 QKA65545:QKD65579 QTW65545:QTZ65579 RDS65545:RDV65579 RNO65545:RNR65579 RXK65545:RXN65579 SHG65545:SHJ65579 SRC65545:SRF65579 TAY65545:TBB65579 TKU65545:TKX65579 TUQ65545:TUT65579 UEM65545:UEP65579 UOI65545:UOL65579 UYE65545:UYH65579 VIA65545:VID65579 VRW65545:VRZ65579 WBS65545:WBV65579 WLO65545:WLR65579 WVK65545:WVN65579 D131081:G131115 IY131081:JB131115 SU131081:SX131115 ACQ131081:ACT131115 AMM131081:AMP131115 AWI131081:AWL131115 BGE131081:BGH131115 BQA131081:BQD131115 BZW131081:BZZ131115 CJS131081:CJV131115 CTO131081:CTR131115 DDK131081:DDN131115 DNG131081:DNJ131115 DXC131081:DXF131115 EGY131081:EHB131115 EQU131081:EQX131115 FAQ131081:FAT131115 FKM131081:FKP131115 FUI131081:FUL131115 GEE131081:GEH131115 GOA131081:GOD131115 GXW131081:GXZ131115 HHS131081:HHV131115 HRO131081:HRR131115 IBK131081:IBN131115 ILG131081:ILJ131115 IVC131081:IVF131115 JEY131081:JFB131115 JOU131081:JOX131115 JYQ131081:JYT131115 KIM131081:KIP131115 KSI131081:KSL131115 LCE131081:LCH131115 LMA131081:LMD131115 LVW131081:LVZ131115 MFS131081:MFV131115 MPO131081:MPR131115 MZK131081:MZN131115 NJG131081:NJJ131115 NTC131081:NTF131115 OCY131081:ODB131115 OMU131081:OMX131115 OWQ131081:OWT131115 PGM131081:PGP131115 PQI131081:PQL131115 QAE131081:QAH131115 QKA131081:QKD131115 QTW131081:QTZ131115 RDS131081:RDV131115 RNO131081:RNR131115 RXK131081:RXN131115 SHG131081:SHJ131115 SRC131081:SRF131115 TAY131081:TBB131115 TKU131081:TKX131115 TUQ131081:TUT131115 UEM131081:UEP131115 UOI131081:UOL131115 UYE131081:UYH131115 VIA131081:VID131115 VRW131081:VRZ131115 WBS131081:WBV131115 WLO131081:WLR131115 WVK131081:WVN131115 D196617:G196651 IY196617:JB196651 SU196617:SX196651 ACQ196617:ACT196651 AMM196617:AMP196651 AWI196617:AWL196651 BGE196617:BGH196651 BQA196617:BQD196651 BZW196617:BZZ196651 CJS196617:CJV196651 CTO196617:CTR196651 DDK196617:DDN196651 DNG196617:DNJ196651 DXC196617:DXF196651 EGY196617:EHB196651 EQU196617:EQX196651 FAQ196617:FAT196651 FKM196617:FKP196651 FUI196617:FUL196651 GEE196617:GEH196651 GOA196617:GOD196651 GXW196617:GXZ196651 HHS196617:HHV196651 HRO196617:HRR196651 IBK196617:IBN196651 ILG196617:ILJ196651 IVC196617:IVF196651 JEY196617:JFB196651 JOU196617:JOX196651 JYQ196617:JYT196651 KIM196617:KIP196651 KSI196617:KSL196651 LCE196617:LCH196651 LMA196617:LMD196651 LVW196617:LVZ196651 MFS196617:MFV196651 MPO196617:MPR196651 MZK196617:MZN196651 NJG196617:NJJ196651 NTC196617:NTF196651 OCY196617:ODB196651 OMU196617:OMX196651 OWQ196617:OWT196651 PGM196617:PGP196651 PQI196617:PQL196651 QAE196617:QAH196651 QKA196617:QKD196651 QTW196617:QTZ196651 RDS196617:RDV196651 RNO196617:RNR196651 RXK196617:RXN196651 SHG196617:SHJ196651 SRC196617:SRF196651 TAY196617:TBB196651 TKU196617:TKX196651 TUQ196617:TUT196651 UEM196617:UEP196651 UOI196617:UOL196651 UYE196617:UYH196651 VIA196617:VID196651 VRW196617:VRZ196651 WBS196617:WBV196651 WLO196617:WLR196651 WVK196617:WVN196651 D262153:G262187 IY262153:JB262187 SU262153:SX262187 ACQ262153:ACT262187 AMM262153:AMP262187 AWI262153:AWL262187 BGE262153:BGH262187 BQA262153:BQD262187 BZW262153:BZZ262187 CJS262153:CJV262187 CTO262153:CTR262187 DDK262153:DDN262187 DNG262153:DNJ262187 DXC262153:DXF262187 EGY262153:EHB262187 EQU262153:EQX262187 FAQ262153:FAT262187 FKM262153:FKP262187 FUI262153:FUL262187 GEE262153:GEH262187 GOA262153:GOD262187 GXW262153:GXZ262187 HHS262153:HHV262187 HRO262153:HRR262187 IBK262153:IBN262187 ILG262153:ILJ262187 IVC262153:IVF262187 JEY262153:JFB262187 JOU262153:JOX262187 JYQ262153:JYT262187 KIM262153:KIP262187 KSI262153:KSL262187 LCE262153:LCH262187 LMA262153:LMD262187 LVW262153:LVZ262187 MFS262153:MFV262187 MPO262153:MPR262187 MZK262153:MZN262187 NJG262153:NJJ262187 NTC262153:NTF262187 OCY262153:ODB262187 OMU262153:OMX262187 OWQ262153:OWT262187 PGM262153:PGP262187 PQI262153:PQL262187 QAE262153:QAH262187 QKA262153:QKD262187 QTW262153:QTZ262187 RDS262153:RDV262187 RNO262153:RNR262187 RXK262153:RXN262187 SHG262153:SHJ262187 SRC262153:SRF262187 TAY262153:TBB262187 TKU262153:TKX262187 TUQ262153:TUT262187 UEM262153:UEP262187 UOI262153:UOL262187 UYE262153:UYH262187 VIA262153:VID262187 VRW262153:VRZ262187 WBS262153:WBV262187 WLO262153:WLR262187 WVK262153:WVN262187 D327689:G327723 IY327689:JB327723 SU327689:SX327723 ACQ327689:ACT327723 AMM327689:AMP327723 AWI327689:AWL327723 BGE327689:BGH327723 BQA327689:BQD327723 BZW327689:BZZ327723 CJS327689:CJV327723 CTO327689:CTR327723 DDK327689:DDN327723 DNG327689:DNJ327723 DXC327689:DXF327723 EGY327689:EHB327723 EQU327689:EQX327723 FAQ327689:FAT327723 FKM327689:FKP327723 FUI327689:FUL327723 GEE327689:GEH327723 GOA327689:GOD327723 GXW327689:GXZ327723 HHS327689:HHV327723 HRO327689:HRR327723 IBK327689:IBN327723 ILG327689:ILJ327723 IVC327689:IVF327723 JEY327689:JFB327723 JOU327689:JOX327723 JYQ327689:JYT327723 KIM327689:KIP327723 KSI327689:KSL327723 LCE327689:LCH327723 LMA327689:LMD327723 LVW327689:LVZ327723 MFS327689:MFV327723 MPO327689:MPR327723 MZK327689:MZN327723 NJG327689:NJJ327723 NTC327689:NTF327723 OCY327689:ODB327723 OMU327689:OMX327723 OWQ327689:OWT327723 PGM327689:PGP327723 PQI327689:PQL327723 QAE327689:QAH327723 QKA327689:QKD327723 QTW327689:QTZ327723 RDS327689:RDV327723 RNO327689:RNR327723 RXK327689:RXN327723 SHG327689:SHJ327723 SRC327689:SRF327723 TAY327689:TBB327723 TKU327689:TKX327723 TUQ327689:TUT327723 UEM327689:UEP327723 UOI327689:UOL327723 UYE327689:UYH327723 VIA327689:VID327723 VRW327689:VRZ327723 WBS327689:WBV327723 WLO327689:WLR327723 WVK327689:WVN327723 D393225:G393259 IY393225:JB393259 SU393225:SX393259 ACQ393225:ACT393259 AMM393225:AMP393259 AWI393225:AWL393259 BGE393225:BGH393259 BQA393225:BQD393259 BZW393225:BZZ393259 CJS393225:CJV393259 CTO393225:CTR393259 DDK393225:DDN393259 DNG393225:DNJ393259 DXC393225:DXF393259 EGY393225:EHB393259 EQU393225:EQX393259 FAQ393225:FAT393259 FKM393225:FKP393259 FUI393225:FUL393259 GEE393225:GEH393259 GOA393225:GOD393259 GXW393225:GXZ393259 HHS393225:HHV393259 HRO393225:HRR393259 IBK393225:IBN393259 ILG393225:ILJ393259 IVC393225:IVF393259 JEY393225:JFB393259 JOU393225:JOX393259 JYQ393225:JYT393259 KIM393225:KIP393259 KSI393225:KSL393259 LCE393225:LCH393259 LMA393225:LMD393259 LVW393225:LVZ393259 MFS393225:MFV393259 MPO393225:MPR393259 MZK393225:MZN393259 NJG393225:NJJ393259 NTC393225:NTF393259 OCY393225:ODB393259 OMU393225:OMX393259 OWQ393225:OWT393259 PGM393225:PGP393259 PQI393225:PQL393259 QAE393225:QAH393259 QKA393225:QKD393259 QTW393225:QTZ393259 RDS393225:RDV393259 RNO393225:RNR393259 RXK393225:RXN393259 SHG393225:SHJ393259 SRC393225:SRF393259 TAY393225:TBB393259 TKU393225:TKX393259 TUQ393225:TUT393259 UEM393225:UEP393259 UOI393225:UOL393259 UYE393225:UYH393259 VIA393225:VID393259 VRW393225:VRZ393259 WBS393225:WBV393259 WLO393225:WLR393259 WVK393225:WVN393259 D458761:G458795 IY458761:JB458795 SU458761:SX458795 ACQ458761:ACT458795 AMM458761:AMP458795 AWI458761:AWL458795 BGE458761:BGH458795 BQA458761:BQD458795 BZW458761:BZZ458795 CJS458761:CJV458795 CTO458761:CTR458795 DDK458761:DDN458795 DNG458761:DNJ458795 DXC458761:DXF458795 EGY458761:EHB458795 EQU458761:EQX458795 FAQ458761:FAT458795 FKM458761:FKP458795 FUI458761:FUL458795 GEE458761:GEH458795 GOA458761:GOD458795 GXW458761:GXZ458795 HHS458761:HHV458795 HRO458761:HRR458795 IBK458761:IBN458795 ILG458761:ILJ458795 IVC458761:IVF458795 JEY458761:JFB458795 JOU458761:JOX458795 JYQ458761:JYT458795 KIM458761:KIP458795 KSI458761:KSL458795 LCE458761:LCH458795 LMA458761:LMD458795 LVW458761:LVZ458795 MFS458761:MFV458795 MPO458761:MPR458795 MZK458761:MZN458795 NJG458761:NJJ458795 NTC458761:NTF458795 OCY458761:ODB458795 OMU458761:OMX458795 OWQ458761:OWT458795 PGM458761:PGP458795 PQI458761:PQL458795 QAE458761:QAH458795 QKA458761:QKD458795 QTW458761:QTZ458795 RDS458761:RDV458795 RNO458761:RNR458795 RXK458761:RXN458795 SHG458761:SHJ458795 SRC458761:SRF458795 TAY458761:TBB458795 TKU458761:TKX458795 TUQ458761:TUT458795 UEM458761:UEP458795 UOI458761:UOL458795 UYE458761:UYH458795 VIA458761:VID458795 VRW458761:VRZ458795 WBS458761:WBV458795 WLO458761:WLR458795 WVK458761:WVN458795 D524297:G524331 IY524297:JB524331 SU524297:SX524331 ACQ524297:ACT524331 AMM524297:AMP524331 AWI524297:AWL524331 BGE524297:BGH524331 BQA524297:BQD524331 BZW524297:BZZ524331 CJS524297:CJV524331 CTO524297:CTR524331 DDK524297:DDN524331 DNG524297:DNJ524331 DXC524297:DXF524331 EGY524297:EHB524331 EQU524297:EQX524331 FAQ524297:FAT524331 FKM524297:FKP524331 FUI524297:FUL524331 GEE524297:GEH524331 GOA524297:GOD524331 GXW524297:GXZ524331 HHS524297:HHV524331 HRO524297:HRR524331 IBK524297:IBN524331 ILG524297:ILJ524331 IVC524297:IVF524331 JEY524297:JFB524331 JOU524297:JOX524331 JYQ524297:JYT524331 KIM524297:KIP524331 KSI524297:KSL524331 LCE524297:LCH524331 LMA524297:LMD524331 LVW524297:LVZ524331 MFS524297:MFV524331 MPO524297:MPR524331 MZK524297:MZN524331 NJG524297:NJJ524331 NTC524297:NTF524331 OCY524297:ODB524331 OMU524297:OMX524331 OWQ524297:OWT524331 PGM524297:PGP524331 PQI524297:PQL524331 QAE524297:QAH524331 QKA524297:QKD524331 QTW524297:QTZ524331 RDS524297:RDV524331 RNO524297:RNR524331 RXK524297:RXN524331 SHG524297:SHJ524331 SRC524297:SRF524331 TAY524297:TBB524331 TKU524297:TKX524331 TUQ524297:TUT524331 UEM524297:UEP524331 UOI524297:UOL524331 UYE524297:UYH524331 VIA524297:VID524331 VRW524297:VRZ524331 WBS524297:WBV524331 WLO524297:WLR524331 WVK524297:WVN524331 D589833:G589867 IY589833:JB589867 SU589833:SX589867 ACQ589833:ACT589867 AMM589833:AMP589867 AWI589833:AWL589867 BGE589833:BGH589867 BQA589833:BQD589867 BZW589833:BZZ589867 CJS589833:CJV589867 CTO589833:CTR589867 DDK589833:DDN589867 DNG589833:DNJ589867 DXC589833:DXF589867 EGY589833:EHB589867 EQU589833:EQX589867 FAQ589833:FAT589867 FKM589833:FKP589867 FUI589833:FUL589867 GEE589833:GEH589867 GOA589833:GOD589867 GXW589833:GXZ589867 HHS589833:HHV589867 HRO589833:HRR589867 IBK589833:IBN589867 ILG589833:ILJ589867 IVC589833:IVF589867 JEY589833:JFB589867 JOU589833:JOX589867 JYQ589833:JYT589867 KIM589833:KIP589867 KSI589833:KSL589867 LCE589833:LCH589867 LMA589833:LMD589867 LVW589833:LVZ589867 MFS589833:MFV589867 MPO589833:MPR589867 MZK589833:MZN589867 NJG589833:NJJ589867 NTC589833:NTF589867 OCY589833:ODB589867 OMU589833:OMX589867 OWQ589833:OWT589867 PGM589833:PGP589867 PQI589833:PQL589867 QAE589833:QAH589867 QKA589833:QKD589867 QTW589833:QTZ589867 RDS589833:RDV589867 RNO589833:RNR589867 RXK589833:RXN589867 SHG589833:SHJ589867 SRC589833:SRF589867 TAY589833:TBB589867 TKU589833:TKX589867 TUQ589833:TUT589867 UEM589833:UEP589867 UOI589833:UOL589867 UYE589833:UYH589867 VIA589833:VID589867 VRW589833:VRZ589867 WBS589833:WBV589867 WLO589833:WLR589867 WVK589833:WVN589867 D655369:G655403 IY655369:JB655403 SU655369:SX655403 ACQ655369:ACT655403 AMM655369:AMP655403 AWI655369:AWL655403 BGE655369:BGH655403 BQA655369:BQD655403 BZW655369:BZZ655403 CJS655369:CJV655403 CTO655369:CTR655403 DDK655369:DDN655403 DNG655369:DNJ655403 DXC655369:DXF655403 EGY655369:EHB655403 EQU655369:EQX655403 FAQ655369:FAT655403 FKM655369:FKP655403 FUI655369:FUL655403 GEE655369:GEH655403 GOA655369:GOD655403 GXW655369:GXZ655403 HHS655369:HHV655403 HRO655369:HRR655403 IBK655369:IBN655403 ILG655369:ILJ655403 IVC655369:IVF655403 JEY655369:JFB655403 JOU655369:JOX655403 JYQ655369:JYT655403 KIM655369:KIP655403 KSI655369:KSL655403 LCE655369:LCH655403 LMA655369:LMD655403 LVW655369:LVZ655403 MFS655369:MFV655403 MPO655369:MPR655403 MZK655369:MZN655403 NJG655369:NJJ655403 NTC655369:NTF655403 OCY655369:ODB655403 OMU655369:OMX655403 OWQ655369:OWT655403 PGM655369:PGP655403 PQI655369:PQL655403 QAE655369:QAH655403 QKA655369:QKD655403 QTW655369:QTZ655403 RDS655369:RDV655403 RNO655369:RNR655403 RXK655369:RXN655403 SHG655369:SHJ655403 SRC655369:SRF655403 TAY655369:TBB655403 TKU655369:TKX655403 TUQ655369:TUT655403 UEM655369:UEP655403 UOI655369:UOL655403 UYE655369:UYH655403 VIA655369:VID655403 VRW655369:VRZ655403 WBS655369:WBV655403 WLO655369:WLR655403 WVK655369:WVN655403 D720905:G720939 IY720905:JB720939 SU720905:SX720939 ACQ720905:ACT720939 AMM720905:AMP720939 AWI720905:AWL720939 BGE720905:BGH720939 BQA720905:BQD720939 BZW720905:BZZ720939 CJS720905:CJV720939 CTO720905:CTR720939 DDK720905:DDN720939 DNG720905:DNJ720939 DXC720905:DXF720939 EGY720905:EHB720939 EQU720905:EQX720939 FAQ720905:FAT720939 FKM720905:FKP720939 FUI720905:FUL720939 GEE720905:GEH720939 GOA720905:GOD720939 GXW720905:GXZ720939 HHS720905:HHV720939 HRO720905:HRR720939 IBK720905:IBN720939 ILG720905:ILJ720939 IVC720905:IVF720939 JEY720905:JFB720939 JOU720905:JOX720939 JYQ720905:JYT720939 KIM720905:KIP720939 KSI720905:KSL720939 LCE720905:LCH720939 LMA720905:LMD720939 LVW720905:LVZ720939 MFS720905:MFV720939 MPO720905:MPR720939 MZK720905:MZN720939 NJG720905:NJJ720939 NTC720905:NTF720939 OCY720905:ODB720939 OMU720905:OMX720939 OWQ720905:OWT720939 PGM720905:PGP720939 PQI720905:PQL720939 QAE720905:QAH720939 QKA720905:QKD720939 QTW720905:QTZ720939 RDS720905:RDV720939 RNO720905:RNR720939 RXK720905:RXN720939 SHG720905:SHJ720939 SRC720905:SRF720939 TAY720905:TBB720939 TKU720905:TKX720939 TUQ720905:TUT720939 UEM720905:UEP720939 UOI720905:UOL720939 UYE720905:UYH720939 VIA720905:VID720939 VRW720905:VRZ720939 WBS720905:WBV720939 WLO720905:WLR720939 WVK720905:WVN720939 D786441:G786475 IY786441:JB786475 SU786441:SX786475 ACQ786441:ACT786475 AMM786441:AMP786475 AWI786441:AWL786475 BGE786441:BGH786475 BQA786441:BQD786475 BZW786441:BZZ786475 CJS786441:CJV786475 CTO786441:CTR786475 DDK786441:DDN786475 DNG786441:DNJ786475 DXC786441:DXF786475 EGY786441:EHB786475 EQU786441:EQX786475 FAQ786441:FAT786475 FKM786441:FKP786475 FUI786441:FUL786475 GEE786441:GEH786475 GOA786441:GOD786475 GXW786441:GXZ786475 HHS786441:HHV786475 HRO786441:HRR786475 IBK786441:IBN786475 ILG786441:ILJ786475 IVC786441:IVF786475 JEY786441:JFB786475 JOU786441:JOX786475 JYQ786441:JYT786475 KIM786441:KIP786475 KSI786441:KSL786475 LCE786441:LCH786475 LMA786441:LMD786475 LVW786441:LVZ786475 MFS786441:MFV786475 MPO786441:MPR786475 MZK786441:MZN786475 NJG786441:NJJ786475 NTC786441:NTF786475 OCY786441:ODB786475 OMU786441:OMX786475 OWQ786441:OWT786475 PGM786441:PGP786475 PQI786441:PQL786475 QAE786441:QAH786475 QKA786441:QKD786475 QTW786441:QTZ786475 RDS786441:RDV786475 RNO786441:RNR786475 RXK786441:RXN786475 SHG786441:SHJ786475 SRC786441:SRF786475 TAY786441:TBB786475 TKU786441:TKX786475 TUQ786441:TUT786475 UEM786441:UEP786475 UOI786441:UOL786475 UYE786441:UYH786475 VIA786441:VID786475 VRW786441:VRZ786475 WBS786441:WBV786475 WLO786441:WLR786475 WVK786441:WVN786475 D851977:G852011 IY851977:JB852011 SU851977:SX852011 ACQ851977:ACT852011 AMM851977:AMP852011 AWI851977:AWL852011 BGE851977:BGH852011 BQA851977:BQD852011 BZW851977:BZZ852011 CJS851977:CJV852011 CTO851977:CTR852011 DDK851977:DDN852011 DNG851977:DNJ852011 DXC851977:DXF852011 EGY851977:EHB852011 EQU851977:EQX852011 FAQ851977:FAT852011 FKM851977:FKP852011 FUI851977:FUL852011 GEE851977:GEH852011 GOA851977:GOD852011 GXW851977:GXZ852011 HHS851977:HHV852011 HRO851977:HRR852011 IBK851977:IBN852011 ILG851977:ILJ852011 IVC851977:IVF852011 JEY851977:JFB852011 JOU851977:JOX852011 JYQ851977:JYT852011 KIM851977:KIP852011 KSI851977:KSL852011 LCE851977:LCH852011 LMA851977:LMD852011 LVW851977:LVZ852011 MFS851977:MFV852011 MPO851977:MPR852011 MZK851977:MZN852011 NJG851977:NJJ852011 NTC851977:NTF852011 OCY851977:ODB852011 OMU851977:OMX852011 OWQ851977:OWT852011 PGM851977:PGP852011 PQI851977:PQL852011 QAE851977:QAH852011 QKA851977:QKD852011 QTW851977:QTZ852011 RDS851977:RDV852011 RNO851977:RNR852011 RXK851977:RXN852011 SHG851977:SHJ852011 SRC851977:SRF852011 TAY851977:TBB852011 TKU851977:TKX852011 TUQ851977:TUT852011 UEM851977:UEP852011 UOI851977:UOL852011 UYE851977:UYH852011 VIA851977:VID852011 VRW851977:VRZ852011 WBS851977:WBV852011 WLO851977:WLR852011 WVK851977:WVN852011 D917513:G917547 IY917513:JB917547 SU917513:SX917547 ACQ917513:ACT917547 AMM917513:AMP917547 AWI917513:AWL917547 BGE917513:BGH917547 BQA917513:BQD917547 BZW917513:BZZ917547 CJS917513:CJV917547 CTO917513:CTR917547 DDK917513:DDN917547 DNG917513:DNJ917547 DXC917513:DXF917547 EGY917513:EHB917547 EQU917513:EQX917547 FAQ917513:FAT917547 FKM917513:FKP917547 FUI917513:FUL917547 GEE917513:GEH917547 GOA917513:GOD917547 GXW917513:GXZ917547 HHS917513:HHV917547 HRO917513:HRR917547 IBK917513:IBN917547 ILG917513:ILJ917547 IVC917513:IVF917547 JEY917513:JFB917547 JOU917513:JOX917547 JYQ917513:JYT917547 KIM917513:KIP917547 KSI917513:KSL917547 LCE917513:LCH917547 LMA917513:LMD917547 LVW917513:LVZ917547 MFS917513:MFV917547 MPO917513:MPR917547 MZK917513:MZN917547 NJG917513:NJJ917547 NTC917513:NTF917547 OCY917513:ODB917547 OMU917513:OMX917547 OWQ917513:OWT917547 PGM917513:PGP917547 PQI917513:PQL917547 QAE917513:QAH917547 QKA917513:QKD917547 QTW917513:QTZ917547 RDS917513:RDV917547 RNO917513:RNR917547 RXK917513:RXN917547 SHG917513:SHJ917547 SRC917513:SRF917547 TAY917513:TBB917547 TKU917513:TKX917547 TUQ917513:TUT917547 UEM917513:UEP917547 UOI917513:UOL917547 UYE917513:UYH917547 VIA917513:VID917547 VRW917513:VRZ917547 WBS917513:WBV917547 WLO917513:WLR917547 WVK917513:WVN917547 D983049:G983083 IY983049:JB983083 SU983049:SX983083 ACQ983049:ACT983083 AMM983049:AMP983083 AWI983049:AWL983083 BGE983049:BGH983083 BQA983049:BQD983083 BZW983049:BZZ983083 CJS983049:CJV983083 CTO983049:CTR983083 DDK983049:DDN983083 DNG983049:DNJ983083 DXC983049:DXF983083 EGY983049:EHB983083 EQU983049:EQX983083 FAQ983049:FAT983083 FKM983049:FKP983083 FUI983049:FUL983083 GEE983049:GEH983083 GOA983049:GOD983083 GXW983049:GXZ983083 HHS983049:HHV983083 HRO983049:HRR983083 IBK983049:IBN983083 ILG983049:ILJ983083 IVC983049:IVF983083 JEY983049:JFB983083 JOU983049:JOX983083 JYQ983049:JYT983083 KIM983049:KIP983083 KSI983049:KSL983083 LCE983049:LCH983083 LMA983049:LMD983083 LVW983049:LVZ983083 MFS983049:MFV983083 MPO983049:MPR983083 MZK983049:MZN983083 NJG983049:NJJ983083 NTC983049:NTF983083 OCY983049:ODB983083 OMU983049:OMX983083 OWQ983049:OWT983083 PGM983049:PGP983083 PQI983049:PQL983083 QAE983049:QAH983083 QKA983049:QKD983083 QTW983049:QTZ983083 RDS983049:RDV983083 RNO983049:RNR983083 RXK983049:RXN983083 SHG983049:SHJ983083 SRC983049:SRF983083 TAY983049:TBB983083 TKU983049:TKX983083 TUQ983049:TUT983083 UEM983049:UEP983083 UOI983049:UOL983083 UYE983049:UYH983083 VIA983049:VID983083 VRW983049:VRZ983083 WBS983049:WBV983083 WLO983049:WLR983083 WVK983049:WVN983083 T9:T15 JI9:JI15 TE9:TE15 ADA9:ADA15 AMW9:AMW15 AWS9:AWS15 BGO9:BGO15 BQK9:BQK15 CAG9:CAG15 CKC9:CKC15 CTY9:CTY15 DDU9:DDU15 DNQ9:DNQ15 DXM9:DXM15 EHI9:EHI15 ERE9:ERE15 FBA9:FBA15 FKW9:FKW15 FUS9:FUS15 GEO9:GEO15 GOK9:GOK15 GYG9:GYG15 HIC9:HIC15 HRY9:HRY15 IBU9:IBU15 ILQ9:ILQ15 IVM9:IVM15 JFI9:JFI15 JPE9:JPE15 JZA9:JZA15 KIW9:KIW15 KSS9:KSS15 LCO9:LCO15 LMK9:LMK15 LWG9:LWG15 MGC9:MGC15 MPY9:MPY15 MZU9:MZU15 NJQ9:NJQ15 NTM9:NTM15 ODI9:ODI15 ONE9:ONE15 OXA9:OXA15 PGW9:PGW15 PQS9:PQS15 QAO9:QAO15 QKK9:QKK15 QUG9:QUG15 REC9:REC15 RNY9:RNY15 RXU9:RXU15 SHQ9:SHQ15 SRM9:SRM15 TBI9:TBI15 TLE9:TLE15 TVA9:TVA15 UEW9:UEW15 UOS9:UOS15 UYO9:UYO15 VIK9:VIK15 VSG9:VSG15 WCC9:WCC15 WLY9:WLY15 WVU9:WVU15 W65549:W65555 JR65549:JR65555 TN65549:TN65555 ADJ65549:ADJ65555 ANF65549:ANF65555 AXB65549:AXB65555 BGX65549:BGX65555 BQT65549:BQT65555 CAP65549:CAP65555 CKL65549:CKL65555 CUH65549:CUH65555 DED65549:DED65555 DNZ65549:DNZ65555 DXV65549:DXV65555 EHR65549:EHR65555 ERN65549:ERN65555 FBJ65549:FBJ65555 FLF65549:FLF65555 FVB65549:FVB65555 GEX65549:GEX65555 GOT65549:GOT65555 GYP65549:GYP65555 HIL65549:HIL65555 HSH65549:HSH65555 ICD65549:ICD65555 ILZ65549:ILZ65555 IVV65549:IVV65555 JFR65549:JFR65555 JPN65549:JPN65555 JZJ65549:JZJ65555 KJF65549:KJF65555 KTB65549:KTB65555 LCX65549:LCX65555 LMT65549:LMT65555 LWP65549:LWP65555 MGL65549:MGL65555 MQH65549:MQH65555 NAD65549:NAD65555 NJZ65549:NJZ65555 NTV65549:NTV65555 ODR65549:ODR65555 ONN65549:ONN65555 OXJ65549:OXJ65555 PHF65549:PHF65555 PRB65549:PRB65555 QAX65549:QAX65555 QKT65549:QKT65555 QUP65549:QUP65555 REL65549:REL65555 ROH65549:ROH65555 RYD65549:RYD65555 SHZ65549:SHZ65555 SRV65549:SRV65555 TBR65549:TBR65555 TLN65549:TLN65555 TVJ65549:TVJ65555 UFF65549:UFF65555 UPB65549:UPB65555 UYX65549:UYX65555 VIT65549:VIT65555 VSP65549:VSP65555 WCL65549:WCL65555 WMH65549:WMH65555 WWD65549:WWD65555 W131085:W131091 JR131085:JR131091 TN131085:TN131091 ADJ131085:ADJ131091 ANF131085:ANF131091 AXB131085:AXB131091 BGX131085:BGX131091 BQT131085:BQT131091 CAP131085:CAP131091 CKL131085:CKL131091 CUH131085:CUH131091 DED131085:DED131091 DNZ131085:DNZ131091 DXV131085:DXV131091 EHR131085:EHR131091 ERN131085:ERN131091 FBJ131085:FBJ131091 FLF131085:FLF131091 FVB131085:FVB131091 GEX131085:GEX131091 GOT131085:GOT131091 GYP131085:GYP131091 HIL131085:HIL131091 HSH131085:HSH131091 ICD131085:ICD131091 ILZ131085:ILZ131091 IVV131085:IVV131091 JFR131085:JFR131091 JPN131085:JPN131091 JZJ131085:JZJ131091 KJF131085:KJF131091 KTB131085:KTB131091 LCX131085:LCX131091 LMT131085:LMT131091 LWP131085:LWP131091 MGL131085:MGL131091 MQH131085:MQH131091 NAD131085:NAD131091 NJZ131085:NJZ131091 NTV131085:NTV131091 ODR131085:ODR131091 ONN131085:ONN131091 OXJ131085:OXJ131091 PHF131085:PHF131091 PRB131085:PRB131091 QAX131085:QAX131091 QKT131085:QKT131091 QUP131085:QUP131091 REL131085:REL131091 ROH131085:ROH131091 RYD131085:RYD131091 SHZ131085:SHZ131091 SRV131085:SRV131091 TBR131085:TBR131091 TLN131085:TLN131091 TVJ131085:TVJ131091 UFF131085:UFF131091 UPB131085:UPB131091 UYX131085:UYX131091 VIT131085:VIT131091 VSP131085:VSP131091 WCL131085:WCL131091 WMH131085:WMH131091 WWD131085:WWD131091 W196621:W196627 JR196621:JR196627 TN196621:TN196627 ADJ196621:ADJ196627 ANF196621:ANF196627 AXB196621:AXB196627 BGX196621:BGX196627 BQT196621:BQT196627 CAP196621:CAP196627 CKL196621:CKL196627 CUH196621:CUH196627 DED196621:DED196627 DNZ196621:DNZ196627 DXV196621:DXV196627 EHR196621:EHR196627 ERN196621:ERN196627 FBJ196621:FBJ196627 FLF196621:FLF196627 FVB196621:FVB196627 GEX196621:GEX196627 GOT196621:GOT196627 GYP196621:GYP196627 HIL196621:HIL196627 HSH196621:HSH196627 ICD196621:ICD196627 ILZ196621:ILZ196627 IVV196621:IVV196627 JFR196621:JFR196627 JPN196621:JPN196627 JZJ196621:JZJ196627 KJF196621:KJF196627 KTB196621:KTB196627 LCX196621:LCX196627 LMT196621:LMT196627 LWP196621:LWP196627 MGL196621:MGL196627 MQH196621:MQH196627 NAD196621:NAD196627 NJZ196621:NJZ196627 NTV196621:NTV196627 ODR196621:ODR196627 ONN196621:ONN196627 OXJ196621:OXJ196627 PHF196621:PHF196627 PRB196621:PRB196627 QAX196621:QAX196627 QKT196621:QKT196627 QUP196621:QUP196627 REL196621:REL196627 ROH196621:ROH196627 RYD196621:RYD196627 SHZ196621:SHZ196627 SRV196621:SRV196627 TBR196621:TBR196627 TLN196621:TLN196627 TVJ196621:TVJ196627 UFF196621:UFF196627 UPB196621:UPB196627 UYX196621:UYX196627 VIT196621:VIT196627 VSP196621:VSP196627 WCL196621:WCL196627 WMH196621:WMH196627 WWD196621:WWD196627 W262157:W262163 JR262157:JR262163 TN262157:TN262163 ADJ262157:ADJ262163 ANF262157:ANF262163 AXB262157:AXB262163 BGX262157:BGX262163 BQT262157:BQT262163 CAP262157:CAP262163 CKL262157:CKL262163 CUH262157:CUH262163 DED262157:DED262163 DNZ262157:DNZ262163 DXV262157:DXV262163 EHR262157:EHR262163 ERN262157:ERN262163 FBJ262157:FBJ262163 FLF262157:FLF262163 FVB262157:FVB262163 GEX262157:GEX262163 GOT262157:GOT262163 GYP262157:GYP262163 HIL262157:HIL262163 HSH262157:HSH262163 ICD262157:ICD262163 ILZ262157:ILZ262163 IVV262157:IVV262163 JFR262157:JFR262163 JPN262157:JPN262163 JZJ262157:JZJ262163 KJF262157:KJF262163 KTB262157:KTB262163 LCX262157:LCX262163 LMT262157:LMT262163 LWP262157:LWP262163 MGL262157:MGL262163 MQH262157:MQH262163 NAD262157:NAD262163 NJZ262157:NJZ262163 NTV262157:NTV262163 ODR262157:ODR262163 ONN262157:ONN262163 OXJ262157:OXJ262163 PHF262157:PHF262163 PRB262157:PRB262163 QAX262157:QAX262163 QKT262157:QKT262163 QUP262157:QUP262163 REL262157:REL262163 ROH262157:ROH262163 RYD262157:RYD262163 SHZ262157:SHZ262163 SRV262157:SRV262163 TBR262157:TBR262163 TLN262157:TLN262163 TVJ262157:TVJ262163 UFF262157:UFF262163 UPB262157:UPB262163 UYX262157:UYX262163 VIT262157:VIT262163 VSP262157:VSP262163 WCL262157:WCL262163 WMH262157:WMH262163 WWD262157:WWD262163 W327693:W327699 JR327693:JR327699 TN327693:TN327699 ADJ327693:ADJ327699 ANF327693:ANF327699 AXB327693:AXB327699 BGX327693:BGX327699 BQT327693:BQT327699 CAP327693:CAP327699 CKL327693:CKL327699 CUH327693:CUH327699 DED327693:DED327699 DNZ327693:DNZ327699 DXV327693:DXV327699 EHR327693:EHR327699 ERN327693:ERN327699 FBJ327693:FBJ327699 FLF327693:FLF327699 FVB327693:FVB327699 GEX327693:GEX327699 GOT327693:GOT327699 GYP327693:GYP327699 HIL327693:HIL327699 HSH327693:HSH327699 ICD327693:ICD327699 ILZ327693:ILZ327699 IVV327693:IVV327699 JFR327693:JFR327699 JPN327693:JPN327699 JZJ327693:JZJ327699 KJF327693:KJF327699 KTB327693:KTB327699 LCX327693:LCX327699 LMT327693:LMT327699 LWP327693:LWP327699 MGL327693:MGL327699 MQH327693:MQH327699 NAD327693:NAD327699 NJZ327693:NJZ327699 NTV327693:NTV327699 ODR327693:ODR327699 ONN327693:ONN327699 OXJ327693:OXJ327699 PHF327693:PHF327699 PRB327693:PRB327699 QAX327693:QAX327699 QKT327693:QKT327699 QUP327693:QUP327699 REL327693:REL327699 ROH327693:ROH327699 RYD327693:RYD327699 SHZ327693:SHZ327699 SRV327693:SRV327699 TBR327693:TBR327699 TLN327693:TLN327699 TVJ327693:TVJ327699 UFF327693:UFF327699 UPB327693:UPB327699 UYX327693:UYX327699 VIT327693:VIT327699 VSP327693:VSP327699 WCL327693:WCL327699 WMH327693:WMH327699 WWD327693:WWD327699 W393229:W393235 JR393229:JR393235 TN393229:TN393235 ADJ393229:ADJ393235 ANF393229:ANF393235 AXB393229:AXB393235 BGX393229:BGX393235 BQT393229:BQT393235 CAP393229:CAP393235 CKL393229:CKL393235 CUH393229:CUH393235 DED393229:DED393235 DNZ393229:DNZ393235 DXV393229:DXV393235 EHR393229:EHR393235 ERN393229:ERN393235 FBJ393229:FBJ393235 FLF393229:FLF393235 FVB393229:FVB393235 GEX393229:GEX393235 GOT393229:GOT393235 GYP393229:GYP393235 HIL393229:HIL393235 HSH393229:HSH393235 ICD393229:ICD393235 ILZ393229:ILZ393235 IVV393229:IVV393235 JFR393229:JFR393235 JPN393229:JPN393235 JZJ393229:JZJ393235 KJF393229:KJF393235 KTB393229:KTB393235 LCX393229:LCX393235 LMT393229:LMT393235 LWP393229:LWP393235 MGL393229:MGL393235 MQH393229:MQH393235 NAD393229:NAD393235 NJZ393229:NJZ393235 NTV393229:NTV393235 ODR393229:ODR393235 ONN393229:ONN393235 OXJ393229:OXJ393235 PHF393229:PHF393235 PRB393229:PRB393235 QAX393229:QAX393235 QKT393229:QKT393235 QUP393229:QUP393235 REL393229:REL393235 ROH393229:ROH393235 RYD393229:RYD393235 SHZ393229:SHZ393235 SRV393229:SRV393235 TBR393229:TBR393235 TLN393229:TLN393235 TVJ393229:TVJ393235 UFF393229:UFF393235 UPB393229:UPB393235 UYX393229:UYX393235 VIT393229:VIT393235 VSP393229:VSP393235 WCL393229:WCL393235 WMH393229:WMH393235 WWD393229:WWD393235 W458765:W458771 JR458765:JR458771 TN458765:TN458771 ADJ458765:ADJ458771 ANF458765:ANF458771 AXB458765:AXB458771 BGX458765:BGX458771 BQT458765:BQT458771 CAP458765:CAP458771 CKL458765:CKL458771 CUH458765:CUH458771 DED458765:DED458771 DNZ458765:DNZ458771 DXV458765:DXV458771 EHR458765:EHR458771 ERN458765:ERN458771 FBJ458765:FBJ458771 FLF458765:FLF458771 FVB458765:FVB458771 GEX458765:GEX458771 GOT458765:GOT458771 GYP458765:GYP458771 HIL458765:HIL458771 HSH458765:HSH458771 ICD458765:ICD458771 ILZ458765:ILZ458771 IVV458765:IVV458771 JFR458765:JFR458771 JPN458765:JPN458771 JZJ458765:JZJ458771 KJF458765:KJF458771 KTB458765:KTB458771 LCX458765:LCX458771 LMT458765:LMT458771 LWP458765:LWP458771 MGL458765:MGL458771 MQH458765:MQH458771 NAD458765:NAD458771 NJZ458765:NJZ458771 NTV458765:NTV458771 ODR458765:ODR458771 ONN458765:ONN458771 OXJ458765:OXJ458771 PHF458765:PHF458771 PRB458765:PRB458771 QAX458765:QAX458771 QKT458765:QKT458771 QUP458765:QUP458771 REL458765:REL458771 ROH458765:ROH458771 RYD458765:RYD458771 SHZ458765:SHZ458771 SRV458765:SRV458771 TBR458765:TBR458771 TLN458765:TLN458771 TVJ458765:TVJ458771 UFF458765:UFF458771 UPB458765:UPB458771 UYX458765:UYX458771 VIT458765:VIT458771 VSP458765:VSP458771 WCL458765:WCL458771 WMH458765:WMH458771 WWD458765:WWD458771 W524301:W524307 JR524301:JR524307 TN524301:TN524307 ADJ524301:ADJ524307 ANF524301:ANF524307 AXB524301:AXB524307 BGX524301:BGX524307 BQT524301:BQT524307 CAP524301:CAP524307 CKL524301:CKL524307 CUH524301:CUH524307 DED524301:DED524307 DNZ524301:DNZ524307 DXV524301:DXV524307 EHR524301:EHR524307 ERN524301:ERN524307 FBJ524301:FBJ524307 FLF524301:FLF524307 FVB524301:FVB524307 GEX524301:GEX524307 GOT524301:GOT524307 GYP524301:GYP524307 HIL524301:HIL524307 HSH524301:HSH524307 ICD524301:ICD524307 ILZ524301:ILZ524307 IVV524301:IVV524307 JFR524301:JFR524307 JPN524301:JPN524307 JZJ524301:JZJ524307 KJF524301:KJF524307 KTB524301:KTB524307 LCX524301:LCX524307 LMT524301:LMT524307 LWP524301:LWP524307 MGL524301:MGL524307 MQH524301:MQH524307 NAD524301:NAD524307 NJZ524301:NJZ524307 NTV524301:NTV524307 ODR524301:ODR524307 ONN524301:ONN524307 OXJ524301:OXJ524307 PHF524301:PHF524307 PRB524301:PRB524307 QAX524301:QAX524307 QKT524301:QKT524307 QUP524301:QUP524307 REL524301:REL524307 ROH524301:ROH524307 RYD524301:RYD524307 SHZ524301:SHZ524307 SRV524301:SRV524307 TBR524301:TBR524307 TLN524301:TLN524307 TVJ524301:TVJ524307 UFF524301:UFF524307 UPB524301:UPB524307 UYX524301:UYX524307 VIT524301:VIT524307 VSP524301:VSP524307 WCL524301:WCL524307 WMH524301:WMH524307 WWD524301:WWD524307 W589837:W589843 JR589837:JR589843 TN589837:TN589843 ADJ589837:ADJ589843 ANF589837:ANF589843 AXB589837:AXB589843 BGX589837:BGX589843 BQT589837:BQT589843 CAP589837:CAP589843 CKL589837:CKL589843 CUH589837:CUH589843 DED589837:DED589843 DNZ589837:DNZ589843 DXV589837:DXV589843 EHR589837:EHR589843 ERN589837:ERN589843 FBJ589837:FBJ589843 FLF589837:FLF589843 FVB589837:FVB589843 GEX589837:GEX589843 GOT589837:GOT589843 GYP589837:GYP589843 HIL589837:HIL589843 HSH589837:HSH589843 ICD589837:ICD589843 ILZ589837:ILZ589843 IVV589837:IVV589843 JFR589837:JFR589843 JPN589837:JPN589843 JZJ589837:JZJ589843 KJF589837:KJF589843 KTB589837:KTB589843 LCX589837:LCX589843 LMT589837:LMT589843 LWP589837:LWP589843 MGL589837:MGL589843 MQH589837:MQH589843 NAD589837:NAD589843 NJZ589837:NJZ589843 NTV589837:NTV589843 ODR589837:ODR589843 ONN589837:ONN589843 OXJ589837:OXJ589843 PHF589837:PHF589843 PRB589837:PRB589843 QAX589837:QAX589843 QKT589837:QKT589843 QUP589837:QUP589843 REL589837:REL589843 ROH589837:ROH589843 RYD589837:RYD589843 SHZ589837:SHZ589843 SRV589837:SRV589843 TBR589837:TBR589843 TLN589837:TLN589843 TVJ589837:TVJ589843 UFF589837:UFF589843 UPB589837:UPB589843 UYX589837:UYX589843 VIT589837:VIT589843 VSP589837:VSP589843 WCL589837:WCL589843 WMH589837:WMH589843 WWD589837:WWD589843 W655373:W655379 JR655373:JR655379 TN655373:TN655379 ADJ655373:ADJ655379 ANF655373:ANF655379 AXB655373:AXB655379 BGX655373:BGX655379 BQT655373:BQT655379 CAP655373:CAP655379 CKL655373:CKL655379 CUH655373:CUH655379 DED655373:DED655379 DNZ655373:DNZ655379 DXV655373:DXV655379 EHR655373:EHR655379 ERN655373:ERN655379 FBJ655373:FBJ655379 FLF655373:FLF655379 FVB655373:FVB655379 GEX655373:GEX655379 GOT655373:GOT655379 GYP655373:GYP655379 HIL655373:HIL655379 HSH655373:HSH655379 ICD655373:ICD655379 ILZ655373:ILZ655379 IVV655373:IVV655379 JFR655373:JFR655379 JPN655373:JPN655379 JZJ655373:JZJ655379 KJF655373:KJF655379 KTB655373:KTB655379 LCX655373:LCX655379 LMT655373:LMT655379 LWP655373:LWP655379 MGL655373:MGL655379 MQH655373:MQH655379 NAD655373:NAD655379 NJZ655373:NJZ655379 NTV655373:NTV655379 ODR655373:ODR655379 ONN655373:ONN655379 OXJ655373:OXJ655379 PHF655373:PHF655379 PRB655373:PRB655379 QAX655373:QAX655379 QKT655373:QKT655379 QUP655373:QUP655379 REL655373:REL655379 ROH655373:ROH655379 RYD655373:RYD655379 SHZ655373:SHZ655379 SRV655373:SRV655379 TBR655373:TBR655379 TLN655373:TLN655379 TVJ655373:TVJ655379 UFF655373:UFF655379 UPB655373:UPB655379 UYX655373:UYX655379 VIT655373:VIT655379 VSP655373:VSP655379 WCL655373:WCL655379 WMH655373:WMH655379 WWD655373:WWD655379 W720909:W720915 JR720909:JR720915 TN720909:TN720915 ADJ720909:ADJ720915 ANF720909:ANF720915 AXB720909:AXB720915 BGX720909:BGX720915 BQT720909:BQT720915 CAP720909:CAP720915 CKL720909:CKL720915 CUH720909:CUH720915 DED720909:DED720915 DNZ720909:DNZ720915 DXV720909:DXV720915 EHR720909:EHR720915 ERN720909:ERN720915 FBJ720909:FBJ720915 FLF720909:FLF720915 FVB720909:FVB720915 GEX720909:GEX720915 GOT720909:GOT720915 GYP720909:GYP720915 HIL720909:HIL720915 HSH720909:HSH720915 ICD720909:ICD720915 ILZ720909:ILZ720915 IVV720909:IVV720915 JFR720909:JFR720915 JPN720909:JPN720915 JZJ720909:JZJ720915 KJF720909:KJF720915 KTB720909:KTB720915 LCX720909:LCX720915 LMT720909:LMT720915 LWP720909:LWP720915 MGL720909:MGL720915 MQH720909:MQH720915 NAD720909:NAD720915 NJZ720909:NJZ720915 NTV720909:NTV720915 ODR720909:ODR720915 ONN720909:ONN720915 OXJ720909:OXJ720915 PHF720909:PHF720915 PRB720909:PRB720915 QAX720909:QAX720915 QKT720909:QKT720915 QUP720909:QUP720915 REL720909:REL720915 ROH720909:ROH720915 RYD720909:RYD720915 SHZ720909:SHZ720915 SRV720909:SRV720915 TBR720909:TBR720915 TLN720909:TLN720915 TVJ720909:TVJ720915 UFF720909:UFF720915 UPB720909:UPB720915 UYX720909:UYX720915 VIT720909:VIT720915 VSP720909:VSP720915 WCL720909:WCL720915 WMH720909:WMH720915 WWD720909:WWD720915 W786445:W786451 JR786445:JR786451 TN786445:TN786451 ADJ786445:ADJ786451 ANF786445:ANF786451 AXB786445:AXB786451 BGX786445:BGX786451 BQT786445:BQT786451 CAP786445:CAP786451 CKL786445:CKL786451 CUH786445:CUH786451 DED786445:DED786451 DNZ786445:DNZ786451 DXV786445:DXV786451 EHR786445:EHR786451 ERN786445:ERN786451 FBJ786445:FBJ786451 FLF786445:FLF786451 FVB786445:FVB786451 GEX786445:GEX786451 GOT786445:GOT786451 GYP786445:GYP786451 HIL786445:HIL786451 HSH786445:HSH786451 ICD786445:ICD786451 ILZ786445:ILZ786451 IVV786445:IVV786451 JFR786445:JFR786451 JPN786445:JPN786451 JZJ786445:JZJ786451 KJF786445:KJF786451 KTB786445:KTB786451 LCX786445:LCX786451 LMT786445:LMT786451 LWP786445:LWP786451 MGL786445:MGL786451 MQH786445:MQH786451 NAD786445:NAD786451 NJZ786445:NJZ786451 NTV786445:NTV786451 ODR786445:ODR786451 ONN786445:ONN786451 OXJ786445:OXJ786451 PHF786445:PHF786451 PRB786445:PRB786451 QAX786445:QAX786451 QKT786445:QKT786451 QUP786445:QUP786451 REL786445:REL786451 ROH786445:ROH786451 RYD786445:RYD786451 SHZ786445:SHZ786451 SRV786445:SRV786451 TBR786445:TBR786451 TLN786445:TLN786451 TVJ786445:TVJ786451 UFF786445:UFF786451 UPB786445:UPB786451 UYX786445:UYX786451 VIT786445:VIT786451 VSP786445:VSP786451 WCL786445:WCL786451 WMH786445:WMH786451 WWD786445:WWD786451 W851981:W851987 JR851981:JR851987 TN851981:TN851987 ADJ851981:ADJ851987 ANF851981:ANF851987 AXB851981:AXB851987 BGX851981:BGX851987 BQT851981:BQT851987 CAP851981:CAP851987 CKL851981:CKL851987 CUH851981:CUH851987 DED851981:DED851987 DNZ851981:DNZ851987 DXV851981:DXV851987 EHR851981:EHR851987 ERN851981:ERN851987 FBJ851981:FBJ851987 FLF851981:FLF851987 FVB851981:FVB851987 GEX851981:GEX851987 GOT851981:GOT851987 GYP851981:GYP851987 HIL851981:HIL851987 HSH851981:HSH851987 ICD851981:ICD851987 ILZ851981:ILZ851987 IVV851981:IVV851987 JFR851981:JFR851987 JPN851981:JPN851987 JZJ851981:JZJ851987 KJF851981:KJF851987 KTB851981:KTB851987 LCX851981:LCX851987 LMT851981:LMT851987 LWP851981:LWP851987 MGL851981:MGL851987 MQH851981:MQH851987 NAD851981:NAD851987 NJZ851981:NJZ851987 NTV851981:NTV851987 ODR851981:ODR851987 ONN851981:ONN851987 OXJ851981:OXJ851987 PHF851981:PHF851987 PRB851981:PRB851987 QAX851981:QAX851987 QKT851981:QKT851987 QUP851981:QUP851987 REL851981:REL851987 ROH851981:ROH851987 RYD851981:RYD851987 SHZ851981:SHZ851987 SRV851981:SRV851987 TBR851981:TBR851987 TLN851981:TLN851987 TVJ851981:TVJ851987 UFF851981:UFF851987 UPB851981:UPB851987 UYX851981:UYX851987 VIT851981:VIT851987 VSP851981:VSP851987 WCL851981:WCL851987 WMH851981:WMH851987 WWD851981:WWD851987 W917517:W917523 JR917517:JR917523 TN917517:TN917523 ADJ917517:ADJ917523 ANF917517:ANF917523 AXB917517:AXB917523 BGX917517:BGX917523 BQT917517:BQT917523 CAP917517:CAP917523 CKL917517:CKL917523 CUH917517:CUH917523 DED917517:DED917523 DNZ917517:DNZ917523 DXV917517:DXV917523 EHR917517:EHR917523 ERN917517:ERN917523 FBJ917517:FBJ917523 FLF917517:FLF917523 FVB917517:FVB917523 GEX917517:GEX917523 GOT917517:GOT917523 GYP917517:GYP917523 HIL917517:HIL917523 HSH917517:HSH917523 ICD917517:ICD917523 ILZ917517:ILZ917523 IVV917517:IVV917523 JFR917517:JFR917523 JPN917517:JPN917523 JZJ917517:JZJ917523 KJF917517:KJF917523 KTB917517:KTB917523 LCX917517:LCX917523 LMT917517:LMT917523 LWP917517:LWP917523 MGL917517:MGL917523 MQH917517:MQH917523 NAD917517:NAD917523 NJZ917517:NJZ917523 NTV917517:NTV917523 ODR917517:ODR917523 ONN917517:ONN917523 OXJ917517:OXJ917523 PHF917517:PHF917523 PRB917517:PRB917523 QAX917517:QAX917523 QKT917517:QKT917523 QUP917517:QUP917523 REL917517:REL917523 ROH917517:ROH917523 RYD917517:RYD917523 SHZ917517:SHZ917523 SRV917517:SRV917523 TBR917517:TBR917523 TLN917517:TLN917523 TVJ917517:TVJ917523 UFF917517:UFF917523 UPB917517:UPB917523 UYX917517:UYX917523 VIT917517:VIT917523 VSP917517:VSP917523 WCL917517:WCL917523 WMH917517:WMH917523 WWD917517:WWD917523 W983053:W983059 JR983053:JR983059 TN983053:TN983059 ADJ983053:ADJ983059 ANF983053:ANF983059 AXB983053:AXB983059 BGX983053:BGX983059 BQT983053:BQT983059 CAP983053:CAP983059 CKL983053:CKL983059 CUH983053:CUH983059 DED983053:DED983059 DNZ983053:DNZ983059 DXV983053:DXV983059 EHR983053:EHR983059 ERN983053:ERN983059 FBJ983053:FBJ983059 FLF983053:FLF983059 FVB983053:FVB983059 GEX983053:GEX983059 GOT983053:GOT983059 GYP983053:GYP983059 HIL983053:HIL983059 HSH983053:HSH983059 ICD983053:ICD983059 ILZ983053:ILZ983059 IVV983053:IVV983059 JFR983053:JFR983059 JPN983053:JPN983059 JZJ983053:JZJ983059 KJF983053:KJF983059 KTB983053:KTB983059 LCX983053:LCX983059 LMT983053:LMT983059 LWP983053:LWP983059 MGL983053:MGL983059 MQH983053:MQH983059 NAD983053:NAD983059 NJZ983053:NJZ983059 NTV983053:NTV983059 ODR983053:ODR983059 ONN983053:ONN983059 OXJ983053:OXJ983059 PHF983053:PHF983059 PRB983053:PRB983059 QAX983053:QAX983059 QKT983053:QKT983059 QUP983053:QUP983059 REL983053:REL983059 ROH983053:ROH983059 RYD983053:RYD983059 SHZ983053:SHZ983059 SRV983053:SRV983059 TBR983053:TBR983059 TLN983053:TLN983059 TVJ983053:TVJ983059 UFF983053:UFF983059 UPB983053:UPB983059 UYX983053:UYX983059 VIT983053:VIT983059 VSP983053:VSP983059 WCL983053:WCL983059 WMH983053:WMH983059 WWD983053:WWD983059 WWH983049:WWK983083 JM5:JP49 TI5:TL49 ADE5:ADH49 ANA5:AND49 AWW5:AWZ49 BGS5:BGV49 BQO5:BQR49 CAK5:CAN49 CKG5:CKJ49 CUC5:CUF49 DDY5:DEB49 DNU5:DNX49 DXQ5:DXT49 EHM5:EHP49 ERI5:ERL49 FBE5:FBH49 FLA5:FLD49 FUW5:FUZ49 GES5:GEV49 GOO5:GOR49 GYK5:GYN49 HIG5:HIJ49 HSC5:HSF49 IBY5:ICB49 ILU5:ILX49 IVQ5:IVT49 JFM5:JFP49 JPI5:JPL49 JZE5:JZH49 KJA5:KJD49 KSW5:KSZ49 LCS5:LCV49 LMO5:LMR49 LWK5:LWN49 MGG5:MGJ49 MQC5:MQF49 MZY5:NAB49 NJU5:NJX49 NTQ5:NTT49 ODM5:ODP49 ONI5:ONL49 OXE5:OXH49 PHA5:PHD49 PQW5:PQZ49 QAS5:QAV49 QKO5:QKR49 QUK5:QUN49 REG5:REJ49 ROC5:ROF49 RXY5:RYB49 SHU5:SHX49 SRQ5:SRT49 TBM5:TBP49 TLI5:TLL49 TVE5:TVH49 UFA5:UFD49 UOW5:UOZ49 UYS5:UYV49 VIO5:VIR49 VSK5:VSN49 WCG5:WCJ49 WMC5:WMF49 WVY5:WWB49 AA65545:AC65579 JV65545:JY65579 TR65545:TU65579 ADN65545:ADQ65579 ANJ65545:ANM65579 AXF65545:AXI65579 BHB65545:BHE65579 BQX65545:BRA65579 CAT65545:CAW65579 CKP65545:CKS65579 CUL65545:CUO65579 DEH65545:DEK65579 DOD65545:DOG65579 DXZ65545:DYC65579 EHV65545:EHY65579 ERR65545:ERU65579 FBN65545:FBQ65579 FLJ65545:FLM65579 FVF65545:FVI65579 GFB65545:GFE65579 GOX65545:GPA65579 GYT65545:GYW65579 HIP65545:HIS65579 HSL65545:HSO65579 ICH65545:ICK65579 IMD65545:IMG65579 IVZ65545:IWC65579 JFV65545:JFY65579 JPR65545:JPU65579 JZN65545:JZQ65579 KJJ65545:KJM65579 KTF65545:KTI65579 LDB65545:LDE65579 LMX65545:LNA65579 LWT65545:LWW65579 MGP65545:MGS65579 MQL65545:MQO65579 NAH65545:NAK65579 NKD65545:NKG65579 NTZ65545:NUC65579 ODV65545:ODY65579 ONR65545:ONU65579 OXN65545:OXQ65579 PHJ65545:PHM65579 PRF65545:PRI65579 QBB65545:QBE65579 QKX65545:QLA65579 QUT65545:QUW65579 REP65545:RES65579 ROL65545:ROO65579 RYH65545:RYK65579 SID65545:SIG65579 SRZ65545:SSC65579 TBV65545:TBY65579 TLR65545:TLU65579 TVN65545:TVQ65579 UFJ65545:UFM65579 UPF65545:UPI65579 UZB65545:UZE65579 VIX65545:VJA65579 VST65545:VSW65579 WCP65545:WCS65579 WML65545:WMO65579 WWH65545:WWK65579 AA131081:AC131115 JV131081:JY131115 TR131081:TU131115 ADN131081:ADQ131115 ANJ131081:ANM131115 AXF131081:AXI131115 BHB131081:BHE131115 BQX131081:BRA131115 CAT131081:CAW131115 CKP131081:CKS131115 CUL131081:CUO131115 DEH131081:DEK131115 DOD131081:DOG131115 DXZ131081:DYC131115 EHV131081:EHY131115 ERR131081:ERU131115 FBN131081:FBQ131115 FLJ131081:FLM131115 FVF131081:FVI131115 GFB131081:GFE131115 GOX131081:GPA131115 GYT131081:GYW131115 HIP131081:HIS131115 HSL131081:HSO131115 ICH131081:ICK131115 IMD131081:IMG131115 IVZ131081:IWC131115 JFV131081:JFY131115 JPR131081:JPU131115 JZN131081:JZQ131115 KJJ131081:KJM131115 KTF131081:KTI131115 LDB131081:LDE131115 LMX131081:LNA131115 LWT131081:LWW131115 MGP131081:MGS131115 MQL131081:MQO131115 NAH131081:NAK131115 NKD131081:NKG131115 NTZ131081:NUC131115 ODV131081:ODY131115 ONR131081:ONU131115 OXN131081:OXQ131115 PHJ131081:PHM131115 PRF131081:PRI131115 QBB131081:QBE131115 QKX131081:QLA131115 QUT131081:QUW131115 REP131081:RES131115 ROL131081:ROO131115 RYH131081:RYK131115 SID131081:SIG131115 SRZ131081:SSC131115 TBV131081:TBY131115 TLR131081:TLU131115 TVN131081:TVQ131115 UFJ131081:UFM131115 UPF131081:UPI131115 UZB131081:UZE131115 VIX131081:VJA131115 VST131081:VSW131115 WCP131081:WCS131115 WML131081:WMO131115 WWH131081:WWK131115 AA196617:AC196651 JV196617:JY196651 TR196617:TU196651 ADN196617:ADQ196651 ANJ196617:ANM196651 AXF196617:AXI196651 BHB196617:BHE196651 BQX196617:BRA196651 CAT196617:CAW196651 CKP196617:CKS196651 CUL196617:CUO196651 DEH196617:DEK196651 DOD196617:DOG196651 DXZ196617:DYC196651 EHV196617:EHY196651 ERR196617:ERU196651 FBN196617:FBQ196651 FLJ196617:FLM196651 FVF196617:FVI196651 GFB196617:GFE196651 GOX196617:GPA196651 GYT196617:GYW196651 HIP196617:HIS196651 HSL196617:HSO196651 ICH196617:ICK196651 IMD196617:IMG196651 IVZ196617:IWC196651 JFV196617:JFY196651 JPR196617:JPU196651 JZN196617:JZQ196651 KJJ196617:KJM196651 KTF196617:KTI196651 LDB196617:LDE196651 LMX196617:LNA196651 LWT196617:LWW196651 MGP196617:MGS196651 MQL196617:MQO196651 NAH196617:NAK196651 NKD196617:NKG196651 NTZ196617:NUC196651 ODV196617:ODY196651 ONR196617:ONU196651 OXN196617:OXQ196651 PHJ196617:PHM196651 PRF196617:PRI196651 QBB196617:QBE196651 QKX196617:QLA196651 QUT196617:QUW196651 REP196617:RES196651 ROL196617:ROO196651 RYH196617:RYK196651 SID196617:SIG196651 SRZ196617:SSC196651 TBV196617:TBY196651 TLR196617:TLU196651 TVN196617:TVQ196651 UFJ196617:UFM196651 UPF196617:UPI196651 UZB196617:UZE196651 VIX196617:VJA196651 VST196617:VSW196651 WCP196617:WCS196651 WML196617:WMO196651 WWH196617:WWK196651 AA262153:AC262187 JV262153:JY262187 TR262153:TU262187 ADN262153:ADQ262187 ANJ262153:ANM262187 AXF262153:AXI262187 BHB262153:BHE262187 BQX262153:BRA262187 CAT262153:CAW262187 CKP262153:CKS262187 CUL262153:CUO262187 DEH262153:DEK262187 DOD262153:DOG262187 DXZ262153:DYC262187 EHV262153:EHY262187 ERR262153:ERU262187 FBN262153:FBQ262187 FLJ262153:FLM262187 FVF262153:FVI262187 GFB262153:GFE262187 GOX262153:GPA262187 GYT262153:GYW262187 HIP262153:HIS262187 HSL262153:HSO262187 ICH262153:ICK262187 IMD262153:IMG262187 IVZ262153:IWC262187 JFV262153:JFY262187 JPR262153:JPU262187 JZN262153:JZQ262187 KJJ262153:KJM262187 KTF262153:KTI262187 LDB262153:LDE262187 LMX262153:LNA262187 LWT262153:LWW262187 MGP262153:MGS262187 MQL262153:MQO262187 NAH262153:NAK262187 NKD262153:NKG262187 NTZ262153:NUC262187 ODV262153:ODY262187 ONR262153:ONU262187 OXN262153:OXQ262187 PHJ262153:PHM262187 PRF262153:PRI262187 QBB262153:QBE262187 QKX262153:QLA262187 QUT262153:QUW262187 REP262153:RES262187 ROL262153:ROO262187 RYH262153:RYK262187 SID262153:SIG262187 SRZ262153:SSC262187 TBV262153:TBY262187 TLR262153:TLU262187 TVN262153:TVQ262187 UFJ262153:UFM262187 UPF262153:UPI262187 UZB262153:UZE262187 VIX262153:VJA262187 VST262153:VSW262187 WCP262153:WCS262187 WML262153:WMO262187 WWH262153:WWK262187 AA327689:AC327723 JV327689:JY327723 TR327689:TU327723 ADN327689:ADQ327723 ANJ327689:ANM327723 AXF327689:AXI327723 BHB327689:BHE327723 BQX327689:BRA327723 CAT327689:CAW327723 CKP327689:CKS327723 CUL327689:CUO327723 DEH327689:DEK327723 DOD327689:DOG327723 DXZ327689:DYC327723 EHV327689:EHY327723 ERR327689:ERU327723 FBN327689:FBQ327723 FLJ327689:FLM327723 FVF327689:FVI327723 GFB327689:GFE327723 GOX327689:GPA327723 GYT327689:GYW327723 HIP327689:HIS327723 HSL327689:HSO327723 ICH327689:ICK327723 IMD327689:IMG327723 IVZ327689:IWC327723 JFV327689:JFY327723 JPR327689:JPU327723 JZN327689:JZQ327723 KJJ327689:KJM327723 KTF327689:KTI327723 LDB327689:LDE327723 LMX327689:LNA327723 LWT327689:LWW327723 MGP327689:MGS327723 MQL327689:MQO327723 NAH327689:NAK327723 NKD327689:NKG327723 NTZ327689:NUC327723 ODV327689:ODY327723 ONR327689:ONU327723 OXN327689:OXQ327723 PHJ327689:PHM327723 PRF327689:PRI327723 QBB327689:QBE327723 QKX327689:QLA327723 QUT327689:QUW327723 REP327689:RES327723 ROL327689:ROO327723 RYH327689:RYK327723 SID327689:SIG327723 SRZ327689:SSC327723 TBV327689:TBY327723 TLR327689:TLU327723 TVN327689:TVQ327723 UFJ327689:UFM327723 UPF327689:UPI327723 UZB327689:UZE327723 VIX327689:VJA327723 VST327689:VSW327723 WCP327689:WCS327723 WML327689:WMO327723 WWH327689:WWK327723 AA393225:AC393259 JV393225:JY393259 TR393225:TU393259 ADN393225:ADQ393259 ANJ393225:ANM393259 AXF393225:AXI393259 BHB393225:BHE393259 BQX393225:BRA393259 CAT393225:CAW393259 CKP393225:CKS393259 CUL393225:CUO393259 DEH393225:DEK393259 DOD393225:DOG393259 DXZ393225:DYC393259 EHV393225:EHY393259 ERR393225:ERU393259 FBN393225:FBQ393259 FLJ393225:FLM393259 FVF393225:FVI393259 GFB393225:GFE393259 GOX393225:GPA393259 GYT393225:GYW393259 HIP393225:HIS393259 HSL393225:HSO393259 ICH393225:ICK393259 IMD393225:IMG393259 IVZ393225:IWC393259 JFV393225:JFY393259 JPR393225:JPU393259 JZN393225:JZQ393259 KJJ393225:KJM393259 KTF393225:KTI393259 LDB393225:LDE393259 LMX393225:LNA393259 LWT393225:LWW393259 MGP393225:MGS393259 MQL393225:MQO393259 NAH393225:NAK393259 NKD393225:NKG393259 NTZ393225:NUC393259 ODV393225:ODY393259 ONR393225:ONU393259 OXN393225:OXQ393259 PHJ393225:PHM393259 PRF393225:PRI393259 QBB393225:QBE393259 QKX393225:QLA393259 QUT393225:QUW393259 REP393225:RES393259 ROL393225:ROO393259 RYH393225:RYK393259 SID393225:SIG393259 SRZ393225:SSC393259 TBV393225:TBY393259 TLR393225:TLU393259 TVN393225:TVQ393259 UFJ393225:UFM393259 UPF393225:UPI393259 UZB393225:UZE393259 VIX393225:VJA393259 VST393225:VSW393259 WCP393225:WCS393259 WML393225:WMO393259 WWH393225:WWK393259 AA458761:AC458795 JV458761:JY458795 TR458761:TU458795 ADN458761:ADQ458795 ANJ458761:ANM458795 AXF458761:AXI458795 BHB458761:BHE458795 BQX458761:BRA458795 CAT458761:CAW458795 CKP458761:CKS458795 CUL458761:CUO458795 DEH458761:DEK458795 DOD458761:DOG458795 DXZ458761:DYC458795 EHV458761:EHY458795 ERR458761:ERU458795 FBN458761:FBQ458795 FLJ458761:FLM458795 FVF458761:FVI458795 GFB458761:GFE458795 GOX458761:GPA458795 GYT458761:GYW458795 HIP458761:HIS458795 HSL458761:HSO458795 ICH458761:ICK458795 IMD458761:IMG458795 IVZ458761:IWC458795 JFV458761:JFY458795 JPR458761:JPU458795 JZN458761:JZQ458795 KJJ458761:KJM458795 KTF458761:KTI458795 LDB458761:LDE458795 LMX458761:LNA458795 LWT458761:LWW458795 MGP458761:MGS458795 MQL458761:MQO458795 NAH458761:NAK458795 NKD458761:NKG458795 NTZ458761:NUC458795 ODV458761:ODY458795 ONR458761:ONU458795 OXN458761:OXQ458795 PHJ458761:PHM458795 PRF458761:PRI458795 QBB458761:QBE458795 QKX458761:QLA458795 QUT458761:QUW458795 REP458761:RES458795 ROL458761:ROO458795 RYH458761:RYK458795 SID458761:SIG458795 SRZ458761:SSC458795 TBV458761:TBY458795 TLR458761:TLU458795 TVN458761:TVQ458795 UFJ458761:UFM458795 UPF458761:UPI458795 UZB458761:UZE458795 VIX458761:VJA458795 VST458761:VSW458795 WCP458761:WCS458795 WML458761:WMO458795 WWH458761:WWK458795 AA524297:AC524331 JV524297:JY524331 TR524297:TU524331 ADN524297:ADQ524331 ANJ524297:ANM524331 AXF524297:AXI524331 BHB524297:BHE524331 BQX524297:BRA524331 CAT524297:CAW524331 CKP524297:CKS524331 CUL524297:CUO524331 DEH524297:DEK524331 DOD524297:DOG524331 DXZ524297:DYC524331 EHV524297:EHY524331 ERR524297:ERU524331 FBN524297:FBQ524331 FLJ524297:FLM524331 FVF524297:FVI524331 GFB524297:GFE524331 GOX524297:GPA524331 GYT524297:GYW524331 HIP524297:HIS524331 HSL524297:HSO524331 ICH524297:ICK524331 IMD524297:IMG524331 IVZ524297:IWC524331 JFV524297:JFY524331 JPR524297:JPU524331 JZN524297:JZQ524331 KJJ524297:KJM524331 KTF524297:KTI524331 LDB524297:LDE524331 LMX524297:LNA524331 LWT524297:LWW524331 MGP524297:MGS524331 MQL524297:MQO524331 NAH524297:NAK524331 NKD524297:NKG524331 NTZ524297:NUC524331 ODV524297:ODY524331 ONR524297:ONU524331 OXN524297:OXQ524331 PHJ524297:PHM524331 PRF524297:PRI524331 QBB524297:QBE524331 QKX524297:QLA524331 QUT524297:QUW524331 REP524297:RES524331 ROL524297:ROO524331 RYH524297:RYK524331 SID524297:SIG524331 SRZ524297:SSC524331 TBV524297:TBY524331 TLR524297:TLU524331 TVN524297:TVQ524331 UFJ524297:UFM524331 UPF524297:UPI524331 UZB524297:UZE524331 VIX524297:VJA524331 VST524297:VSW524331 WCP524297:WCS524331 WML524297:WMO524331 WWH524297:WWK524331 AA589833:AC589867 JV589833:JY589867 TR589833:TU589867 ADN589833:ADQ589867 ANJ589833:ANM589867 AXF589833:AXI589867 BHB589833:BHE589867 BQX589833:BRA589867 CAT589833:CAW589867 CKP589833:CKS589867 CUL589833:CUO589867 DEH589833:DEK589867 DOD589833:DOG589867 DXZ589833:DYC589867 EHV589833:EHY589867 ERR589833:ERU589867 FBN589833:FBQ589867 FLJ589833:FLM589867 FVF589833:FVI589867 GFB589833:GFE589867 GOX589833:GPA589867 GYT589833:GYW589867 HIP589833:HIS589867 HSL589833:HSO589867 ICH589833:ICK589867 IMD589833:IMG589867 IVZ589833:IWC589867 JFV589833:JFY589867 JPR589833:JPU589867 JZN589833:JZQ589867 KJJ589833:KJM589867 KTF589833:KTI589867 LDB589833:LDE589867 LMX589833:LNA589867 LWT589833:LWW589867 MGP589833:MGS589867 MQL589833:MQO589867 NAH589833:NAK589867 NKD589833:NKG589867 NTZ589833:NUC589867 ODV589833:ODY589867 ONR589833:ONU589867 OXN589833:OXQ589867 PHJ589833:PHM589867 PRF589833:PRI589867 QBB589833:QBE589867 QKX589833:QLA589867 QUT589833:QUW589867 REP589833:RES589867 ROL589833:ROO589867 RYH589833:RYK589867 SID589833:SIG589867 SRZ589833:SSC589867 TBV589833:TBY589867 TLR589833:TLU589867 TVN589833:TVQ589867 UFJ589833:UFM589867 UPF589833:UPI589867 UZB589833:UZE589867 VIX589833:VJA589867 VST589833:VSW589867 WCP589833:WCS589867 WML589833:WMO589867 WWH589833:WWK589867 AA655369:AC655403 JV655369:JY655403 TR655369:TU655403 ADN655369:ADQ655403 ANJ655369:ANM655403 AXF655369:AXI655403 BHB655369:BHE655403 BQX655369:BRA655403 CAT655369:CAW655403 CKP655369:CKS655403 CUL655369:CUO655403 DEH655369:DEK655403 DOD655369:DOG655403 DXZ655369:DYC655403 EHV655369:EHY655403 ERR655369:ERU655403 FBN655369:FBQ655403 FLJ655369:FLM655403 FVF655369:FVI655403 GFB655369:GFE655403 GOX655369:GPA655403 GYT655369:GYW655403 HIP655369:HIS655403 HSL655369:HSO655403 ICH655369:ICK655403 IMD655369:IMG655403 IVZ655369:IWC655403 JFV655369:JFY655403 JPR655369:JPU655403 JZN655369:JZQ655403 KJJ655369:KJM655403 KTF655369:KTI655403 LDB655369:LDE655403 LMX655369:LNA655403 LWT655369:LWW655403 MGP655369:MGS655403 MQL655369:MQO655403 NAH655369:NAK655403 NKD655369:NKG655403 NTZ655369:NUC655403 ODV655369:ODY655403 ONR655369:ONU655403 OXN655369:OXQ655403 PHJ655369:PHM655403 PRF655369:PRI655403 QBB655369:QBE655403 QKX655369:QLA655403 QUT655369:QUW655403 REP655369:RES655403 ROL655369:ROO655403 RYH655369:RYK655403 SID655369:SIG655403 SRZ655369:SSC655403 TBV655369:TBY655403 TLR655369:TLU655403 TVN655369:TVQ655403 UFJ655369:UFM655403 UPF655369:UPI655403 UZB655369:UZE655403 VIX655369:VJA655403 VST655369:VSW655403 WCP655369:WCS655403 WML655369:WMO655403 WWH655369:WWK655403 AA720905:AC720939 JV720905:JY720939 TR720905:TU720939 ADN720905:ADQ720939 ANJ720905:ANM720939 AXF720905:AXI720939 BHB720905:BHE720939 BQX720905:BRA720939 CAT720905:CAW720939 CKP720905:CKS720939 CUL720905:CUO720939 DEH720905:DEK720939 DOD720905:DOG720939 DXZ720905:DYC720939 EHV720905:EHY720939 ERR720905:ERU720939 FBN720905:FBQ720939 FLJ720905:FLM720939 FVF720905:FVI720939 GFB720905:GFE720939 GOX720905:GPA720939 GYT720905:GYW720939 HIP720905:HIS720939 HSL720905:HSO720939 ICH720905:ICK720939 IMD720905:IMG720939 IVZ720905:IWC720939 JFV720905:JFY720939 JPR720905:JPU720939 JZN720905:JZQ720939 KJJ720905:KJM720939 KTF720905:KTI720939 LDB720905:LDE720939 LMX720905:LNA720939 LWT720905:LWW720939 MGP720905:MGS720939 MQL720905:MQO720939 NAH720905:NAK720939 NKD720905:NKG720939 NTZ720905:NUC720939 ODV720905:ODY720939 ONR720905:ONU720939 OXN720905:OXQ720939 PHJ720905:PHM720939 PRF720905:PRI720939 QBB720905:QBE720939 QKX720905:QLA720939 QUT720905:QUW720939 REP720905:RES720939 ROL720905:ROO720939 RYH720905:RYK720939 SID720905:SIG720939 SRZ720905:SSC720939 TBV720905:TBY720939 TLR720905:TLU720939 TVN720905:TVQ720939 UFJ720905:UFM720939 UPF720905:UPI720939 UZB720905:UZE720939 VIX720905:VJA720939 VST720905:VSW720939 WCP720905:WCS720939 WML720905:WMO720939 WWH720905:WWK720939 AA786441:AC786475 JV786441:JY786475 TR786441:TU786475 ADN786441:ADQ786475 ANJ786441:ANM786475 AXF786441:AXI786475 BHB786441:BHE786475 BQX786441:BRA786475 CAT786441:CAW786475 CKP786441:CKS786475 CUL786441:CUO786475 DEH786441:DEK786475 DOD786441:DOG786475 DXZ786441:DYC786475 EHV786441:EHY786475 ERR786441:ERU786475 FBN786441:FBQ786475 FLJ786441:FLM786475 FVF786441:FVI786475 GFB786441:GFE786475 GOX786441:GPA786475 GYT786441:GYW786475 HIP786441:HIS786475 HSL786441:HSO786475 ICH786441:ICK786475 IMD786441:IMG786475 IVZ786441:IWC786475 JFV786441:JFY786475 JPR786441:JPU786475 JZN786441:JZQ786475 KJJ786441:KJM786475 KTF786441:KTI786475 LDB786441:LDE786475 LMX786441:LNA786475 LWT786441:LWW786475 MGP786441:MGS786475 MQL786441:MQO786475 NAH786441:NAK786475 NKD786441:NKG786475 NTZ786441:NUC786475 ODV786441:ODY786475 ONR786441:ONU786475 OXN786441:OXQ786475 PHJ786441:PHM786475 PRF786441:PRI786475 QBB786441:QBE786475 QKX786441:QLA786475 QUT786441:QUW786475 REP786441:RES786475 ROL786441:ROO786475 RYH786441:RYK786475 SID786441:SIG786475 SRZ786441:SSC786475 TBV786441:TBY786475 TLR786441:TLU786475 TVN786441:TVQ786475 UFJ786441:UFM786475 UPF786441:UPI786475 UZB786441:UZE786475 VIX786441:VJA786475 VST786441:VSW786475 WCP786441:WCS786475 WML786441:WMO786475 WWH786441:WWK786475 AA851977:AC852011 JV851977:JY852011 TR851977:TU852011 ADN851977:ADQ852011 ANJ851977:ANM852011 AXF851977:AXI852011 BHB851977:BHE852011 BQX851977:BRA852011 CAT851977:CAW852011 CKP851977:CKS852011 CUL851977:CUO852011 DEH851977:DEK852011 DOD851977:DOG852011 DXZ851977:DYC852011 EHV851977:EHY852011 ERR851977:ERU852011 FBN851977:FBQ852011 FLJ851977:FLM852011 FVF851977:FVI852011 GFB851977:GFE852011 GOX851977:GPA852011 GYT851977:GYW852011 HIP851977:HIS852011 HSL851977:HSO852011 ICH851977:ICK852011 IMD851977:IMG852011 IVZ851977:IWC852011 JFV851977:JFY852011 JPR851977:JPU852011 JZN851977:JZQ852011 KJJ851977:KJM852011 KTF851977:KTI852011 LDB851977:LDE852011 LMX851977:LNA852011 LWT851977:LWW852011 MGP851977:MGS852011 MQL851977:MQO852011 NAH851977:NAK852011 NKD851977:NKG852011 NTZ851977:NUC852011 ODV851977:ODY852011 ONR851977:ONU852011 OXN851977:OXQ852011 PHJ851977:PHM852011 PRF851977:PRI852011 QBB851977:QBE852011 QKX851977:QLA852011 QUT851977:QUW852011 REP851977:RES852011 ROL851977:ROO852011 RYH851977:RYK852011 SID851977:SIG852011 SRZ851977:SSC852011 TBV851977:TBY852011 TLR851977:TLU852011 TVN851977:TVQ852011 UFJ851977:UFM852011 UPF851977:UPI852011 UZB851977:UZE852011 VIX851977:VJA852011 VST851977:VSW852011 WCP851977:WCS852011 WML851977:WMO852011 WWH851977:WWK852011 AA917513:AC917547 JV917513:JY917547 TR917513:TU917547 ADN917513:ADQ917547 ANJ917513:ANM917547 AXF917513:AXI917547 BHB917513:BHE917547 BQX917513:BRA917547 CAT917513:CAW917547 CKP917513:CKS917547 CUL917513:CUO917547 DEH917513:DEK917547 DOD917513:DOG917547 DXZ917513:DYC917547 EHV917513:EHY917547 ERR917513:ERU917547 FBN917513:FBQ917547 FLJ917513:FLM917547 FVF917513:FVI917547 GFB917513:GFE917547 GOX917513:GPA917547 GYT917513:GYW917547 HIP917513:HIS917547 HSL917513:HSO917547 ICH917513:ICK917547 IMD917513:IMG917547 IVZ917513:IWC917547 JFV917513:JFY917547 JPR917513:JPU917547 JZN917513:JZQ917547 KJJ917513:KJM917547 KTF917513:KTI917547 LDB917513:LDE917547 LMX917513:LNA917547 LWT917513:LWW917547 MGP917513:MGS917547 MQL917513:MQO917547 NAH917513:NAK917547 NKD917513:NKG917547 NTZ917513:NUC917547 ODV917513:ODY917547 ONR917513:ONU917547 OXN917513:OXQ917547 PHJ917513:PHM917547 PRF917513:PRI917547 QBB917513:QBE917547 QKX917513:QLA917547 QUT917513:QUW917547 REP917513:RES917547 ROL917513:ROO917547 RYH917513:RYK917547 SID917513:SIG917547 SRZ917513:SSC917547 TBV917513:TBY917547 TLR917513:TLU917547 TVN917513:TVQ917547 UFJ917513:UFM917547 UPF917513:UPI917547 UZB917513:UZE917547 VIX917513:VJA917547 VST917513:VSW917547 WCP917513:WCS917547 WML917513:WMO917547 WWH917513:WWK917547 AA983049:AC983083 JV983049:JY983083 TR983049:TU983083 ADN983049:ADQ983083 ANJ983049:ANM983083 AXF983049:AXI983083 BHB983049:BHE983083 BQX983049:BRA983083 CAT983049:CAW983083 CKP983049:CKS983083 CUL983049:CUO983083 DEH983049:DEK983083 DOD983049:DOG983083 DXZ983049:DYC983083 EHV983049:EHY983083 ERR983049:ERU983083 FBN983049:FBQ983083 FLJ983049:FLM983083 FVF983049:FVI983083 GFB983049:GFE983083 GOX983049:GPA983083 GYT983049:GYW983083 HIP983049:HIS983083 HSL983049:HSO983083 ICH983049:ICK983083 IMD983049:IMG983083 IVZ983049:IWC983083 JFV983049:JFY983083 JPR983049:JPU983083 JZN983049:JZQ983083 KJJ983049:KJM983083 KTF983049:KTI983083 LDB983049:LDE983083 LMX983049:LNA983083 LWT983049:LWW983083 MGP983049:MGS983083 MQL983049:MQO983083 NAH983049:NAK983083 NKD983049:NKG983083 NTZ983049:NUC983083 ODV983049:ODY983083 ONR983049:ONU983083 OXN983049:OXQ983083 PHJ983049:PHM983083 PRF983049:PRI983083 QBB983049:QBE983083 QKX983049:QLA983083 QUT983049:QUW983083 REP983049:RES983083 ROL983049:ROO983083 RYH983049:RYK983083 SID983049:SIG983083 SRZ983049:SSC983083 TBV983049:TBY983083 TLR983049:TLU983083 TVN983049:TVQ983083 UFJ983049:UFM983083 UPF983049:UPI983083 UZB983049:UZE983083 VIX983049:VJA983083 VST983049:VSW983083 WCP983049:WCS983083 D5:G49">
      <formula1>0</formula1>
      <formula2>20</formula2>
    </dataValidation>
    <dataValidation type="decimal" allowBlank="1" showInputMessage="1" showErrorMessage="1" errorTitle="تصحيح العدد" error="العدد يجب أن يكون بين 0 و 20" sqref="K5:M49 IW5:IY49 SS5:SU49 ACO5:ACQ49 AMK5:AMM49 AWG5:AWI49 BGC5:BGE49 BPY5:BQA49 BZU5:BZW49 CJQ5:CJS49 CTM5:CTO49 DDI5:DDK49 DNE5:DNG49 DXA5:DXC49 EGW5:EGY49 EQS5:EQU49 FAO5:FAQ49 FKK5:FKM49 FUG5:FUI49 GEC5:GEE49 GNY5:GOA49 GXU5:GXW49 HHQ5:HHS49 HRM5:HRO49 IBI5:IBK49 ILE5:ILG49 IVA5:IVC49 JEW5:JEY49 JOS5:JOU49 JYO5:JYQ49 KIK5:KIM49 KSG5:KSI49 LCC5:LCE49 LLY5:LMA49 LVU5:LVW49 MFQ5:MFS49 MPM5:MPO49 MZI5:MZK49 NJE5:NJG49 NTA5:NTC49 OCW5:OCY49 OMS5:OMU49 OWO5:OWQ49 PGK5:PGM49 PQG5:PQI49 QAC5:QAE49 QJY5:QKA49 QTU5:QTW49 RDQ5:RDS49 RNM5:RNO49 RXI5:RXK49 SHE5:SHG49 SRA5:SRC49 TAW5:TAY49 TKS5:TKU49 TUO5:TUQ49 UEK5:UEM49 UOG5:UOI49 UYC5:UYE49 VHY5:VIA49 VRU5:VRW49 WBQ5:WBS49 WLM5:WLO49 WVI5:WVK49 K65545:M65579 JF65545:JH65579 TB65545:TD65579 ACX65545:ACZ65579 AMT65545:AMV65579 AWP65545:AWR65579 BGL65545:BGN65579 BQH65545:BQJ65579 CAD65545:CAF65579 CJZ65545:CKB65579 CTV65545:CTX65579 DDR65545:DDT65579 DNN65545:DNP65579 DXJ65545:DXL65579 EHF65545:EHH65579 ERB65545:ERD65579 FAX65545:FAZ65579 FKT65545:FKV65579 FUP65545:FUR65579 GEL65545:GEN65579 GOH65545:GOJ65579 GYD65545:GYF65579 HHZ65545:HIB65579 HRV65545:HRX65579 IBR65545:IBT65579 ILN65545:ILP65579 IVJ65545:IVL65579 JFF65545:JFH65579 JPB65545:JPD65579 JYX65545:JYZ65579 KIT65545:KIV65579 KSP65545:KSR65579 LCL65545:LCN65579 LMH65545:LMJ65579 LWD65545:LWF65579 MFZ65545:MGB65579 MPV65545:MPX65579 MZR65545:MZT65579 NJN65545:NJP65579 NTJ65545:NTL65579 ODF65545:ODH65579 ONB65545:OND65579 OWX65545:OWZ65579 PGT65545:PGV65579 PQP65545:PQR65579 QAL65545:QAN65579 QKH65545:QKJ65579 QUD65545:QUF65579 RDZ65545:REB65579 RNV65545:RNX65579 RXR65545:RXT65579 SHN65545:SHP65579 SRJ65545:SRL65579 TBF65545:TBH65579 TLB65545:TLD65579 TUX65545:TUZ65579 UET65545:UEV65579 UOP65545:UOR65579 UYL65545:UYN65579 VIH65545:VIJ65579 VSD65545:VSF65579 WBZ65545:WCB65579 WLV65545:WLX65579 WVR65545:WVT65579 K131081:M131115 JF131081:JH131115 TB131081:TD131115 ACX131081:ACZ131115 AMT131081:AMV131115 AWP131081:AWR131115 BGL131081:BGN131115 BQH131081:BQJ131115 CAD131081:CAF131115 CJZ131081:CKB131115 CTV131081:CTX131115 DDR131081:DDT131115 DNN131081:DNP131115 DXJ131081:DXL131115 EHF131081:EHH131115 ERB131081:ERD131115 FAX131081:FAZ131115 FKT131081:FKV131115 FUP131081:FUR131115 GEL131081:GEN131115 GOH131081:GOJ131115 GYD131081:GYF131115 HHZ131081:HIB131115 HRV131081:HRX131115 IBR131081:IBT131115 ILN131081:ILP131115 IVJ131081:IVL131115 JFF131081:JFH131115 JPB131081:JPD131115 JYX131081:JYZ131115 KIT131081:KIV131115 KSP131081:KSR131115 LCL131081:LCN131115 LMH131081:LMJ131115 LWD131081:LWF131115 MFZ131081:MGB131115 MPV131081:MPX131115 MZR131081:MZT131115 NJN131081:NJP131115 NTJ131081:NTL131115 ODF131081:ODH131115 ONB131081:OND131115 OWX131081:OWZ131115 PGT131081:PGV131115 PQP131081:PQR131115 QAL131081:QAN131115 QKH131081:QKJ131115 QUD131081:QUF131115 RDZ131081:REB131115 RNV131081:RNX131115 RXR131081:RXT131115 SHN131081:SHP131115 SRJ131081:SRL131115 TBF131081:TBH131115 TLB131081:TLD131115 TUX131081:TUZ131115 UET131081:UEV131115 UOP131081:UOR131115 UYL131081:UYN131115 VIH131081:VIJ131115 VSD131081:VSF131115 WBZ131081:WCB131115 WLV131081:WLX131115 WVR131081:WVT131115 K196617:M196651 JF196617:JH196651 TB196617:TD196651 ACX196617:ACZ196651 AMT196617:AMV196651 AWP196617:AWR196651 BGL196617:BGN196651 BQH196617:BQJ196651 CAD196617:CAF196651 CJZ196617:CKB196651 CTV196617:CTX196651 DDR196617:DDT196651 DNN196617:DNP196651 DXJ196617:DXL196651 EHF196617:EHH196651 ERB196617:ERD196651 FAX196617:FAZ196651 FKT196617:FKV196651 FUP196617:FUR196651 GEL196617:GEN196651 GOH196617:GOJ196651 GYD196617:GYF196651 HHZ196617:HIB196651 HRV196617:HRX196651 IBR196617:IBT196651 ILN196617:ILP196651 IVJ196617:IVL196651 JFF196617:JFH196651 JPB196617:JPD196651 JYX196617:JYZ196651 KIT196617:KIV196651 KSP196617:KSR196651 LCL196617:LCN196651 LMH196617:LMJ196651 LWD196617:LWF196651 MFZ196617:MGB196651 MPV196617:MPX196651 MZR196617:MZT196651 NJN196617:NJP196651 NTJ196617:NTL196651 ODF196617:ODH196651 ONB196617:OND196651 OWX196617:OWZ196651 PGT196617:PGV196651 PQP196617:PQR196651 QAL196617:QAN196651 QKH196617:QKJ196651 QUD196617:QUF196651 RDZ196617:REB196651 RNV196617:RNX196651 RXR196617:RXT196651 SHN196617:SHP196651 SRJ196617:SRL196651 TBF196617:TBH196651 TLB196617:TLD196651 TUX196617:TUZ196651 UET196617:UEV196651 UOP196617:UOR196651 UYL196617:UYN196651 VIH196617:VIJ196651 VSD196617:VSF196651 WBZ196617:WCB196651 WLV196617:WLX196651 WVR196617:WVT196651 K262153:M262187 JF262153:JH262187 TB262153:TD262187 ACX262153:ACZ262187 AMT262153:AMV262187 AWP262153:AWR262187 BGL262153:BGN262187 BQH262153:BQJ262187 CAD262153:CAF262187 CJZ262153:CKB262187 CTV262153:CTX262187 DDR262153:DDT262187 DNN262153:DNP262187 DXJ262153:DXL262187 EHF262153:EHH262187 ERB262153:ERD262187 FAX262153:FAZ262187 FKT262153:FKV262187 FUP262153:FUR262187 GEL262153:GEN262187 GOH262153:GOJ262187 GYD262153:GYF262187 HHZ262153:HIB262187 HRV262153:HRX262187 IBR262153:IBT262187 ILN262153:ILP262187 IVJ262153:IVL262187 JFF262153:JFH262187 JPB262153:JPD262187 JYX262153:JYZ262187 KIT262153:KIV262187 KSP262153:KSR262187 LCL262153:LCN262187 LMH262153:LMJ262187 LWD262153:LWF262187 MFZ262153:MGB262187 MPV262153:MPX262187 MZR262153:MZT262187 NJN262153:NJP262187 NTJ262153:NTL262187 ODF262153:ODH262187 ONB262153:OND262187 OWX262153:OWZ262187 PGT262153:PGV262187 PQP262153:PQR262187 QAL262153:QAN262187 QKH262153:QKJ262187 QUD262153:QUF262187 RDZ262153:REB262187 RNV262153:RNX262187 RXR262153:RXT262187 SHN262153:SHP262187 SRJ262153:SRL262187 TBF262153:TBH262187 TLB262153:TLD262187 TUX262153:TUZ262187 UET262153:UEV262187 UOP262153:UOR262187 UYL262153:UYN262187 VIH262153:VIJ262187 VSD262153:VSF262187 WBZ262153:WCB262187 WLV262153:WLX262187 WVR262153:WVT262187 K327689:M327723 JF327689:JH327723 TB327689:TD327723 ACX327689:ACZ327723 AMT327689:AMV327723 AWP327689:AWR327723 BGL327689:BGN327723 BQH327689:BQJ327723 CAD327689:CAF327723 CJZ327689:CKB327723 CTV327689:CTX327723 DDR327689:DDT327723 DNN327689:DNP327723 DXJ327689:DXL327723 EHF327689:EHH327723 ERB327689:ERD327723 FAX327689:FAZ327723 FKT327689:FKV327723 FUP327689:FUR327723 GEL327689:GEN327723 GOH327689:GOJ327723 GYD327689:GYF327723 HHZ327689:HIB327723 HRV327689:HRX327723 IBR327689:IBT327723 ILN327689:ILP327723 IVJ327689:IVL327723 JFF327689:JFH327723 JPB327689:JPD327723 JYX327689:JYZ327723 KIT327689:KIV327723 KSP327689:KSR327723 LCL327689:LCN327723 LMH327689:LMJ327723 LWD327689:LWF327723 MFZ327689:MGB327723 MPV327689:MPX327723 MZR327689:MZT327723 NJN327689:NJP327723 NTJ327689:NTL327723 ODF327689:ODH327723 ONB327689:OND327723 OWX327689:OWZ327723 PGT327689:PGV327723 PQP327689:PQR327723 QAL327689:QAN327723 QKH327689:QKJ327723 QUD327689:QUF327723 RDZ327689:REB327723 RNV327689:RNX327723 RXR327689:RXT327723 SHN327689:SHP327723 SRJ327689:SRL327723 TBF327689:TBH327723 TLB327689:TLD327723 TUX327689:TUZ327723 UET327689:UEV327723 UOP327689:UOR327723 UYL327689:UYN327723 VIH327689:VIJ327723 VSD327689:VSF327723 WBZ327689:WCB327723 WLV327689:WLX327723 WVR327689:WVT327723 K393225:M393259 JF393225:JH393259 TB393225:TD393259 ACX393225:ACZ393259 AMT393225:AMV393259 AWP393225:AWR393259 BGL393225:BGN393259 BQH393225:BQJ393259 CAD393225:CAF393259 CJZ393225:CKB393259 CTV393225:CTX393259 DDR393225:DDT393259 DNN393225:DNP393259 DXJ393225:DXL393259 EHF393225:EHH393259 ERB393225:ERD393259 FAX393225:FAZ393259 FKT393225:FKV393259 FUP393225:FUR393259 GEL393225:GEN393259 GOH393225:GOJ393259 GYD393225:GYF393259 HHZ393225:HIB393259 HRV393225:HRX393259 IBR393225:IBT393259 ILN393225:ILP393259 IVJ393225:IVL393259 JFF393225:JFH393259 JPB393225:JPD393259 JYX393225:JYZ393259 KIT393225:KIV393259 KSP393225:KSR393259 LCL393225:LCN393259 LMH393225:LMJ393259 LWD393225:LWF393259 MFZ393225:MGB393259 MPV393225:MPX393259 MZR393225:MZT393259 NJN393225:NJP393259 NTJ393225:NTL393259 ODF393225:ODH393259 ONB393225:OND393259 OWX393225:OWZ393259 PGT393225:PGV393259 PQP393225:PQR393259 QAL393225:QAN393259 QKH393225:QKJ393259 QUD393225:QUF393259 RDZ393225:REB393259 RNV393225:RNX393259 RXR393225:RXT393259 SHN393225:SHP393259 SRJ393225:SRL393259 TBF393225:TBH393259 TLB393225:TLD393259 TUX393225:TUZ393259 UET393225:UEV393259 UOP393225:UOR393259 UYL393225:UYN393259 VIH393225:VIJ393259 VSD393225:VSF393259 WBZ393225:WCB393259 WLV393225:WLX393259 WVR393225:WVT393259 K458761:M458795 JF458761:JH458795 TB458761:TD458795 ACX458761:ACZ458795 AMT458761:AMV458795 AWP458761:AWR458795 BGL458761:BGN458795 BQH458761:BQJ458795 CAD458761:CAF458795 CJZ458761:CKB458795 CTV458761:CTX458795 DDR458761:DDT458795 DNN458761:DNP458795 DXJ458761:DXL458795 EHF458761:EHH458795 ERB458761:ERD458795 FAX458761:FAZ458795 FKT458761:FKV458795 FUP458761:FUR458795 GEL458761:GEN458795 GOH458761:GOJ458795 GYD458761:GYF458795 HHZ458761:HIB458795 HRV458761:HRX458795 IBR458761:IBT458795 ILN458761:ILP458795 IVJ458761:IVL458795 JFF458761:JFH458795 JPB458761:JPD458795 JYX458761:JYZ458795 KIT458761:KIV458795 KSP458761:KSR458795 LCL458761:LCN458795 LMH458761:LMJ458795 LWD458761:LWF458795 MFZ458761:MGB458795 MPV458761:MPX458795 MZR458761:MZT458795 NJN458761:NJP458795 NTJ458761:NTL458795 ODF458761:ODH458795 ONB458761:OND458795 OWX458761:OWZ458795 PGT458761:PGV458795 PQP458761:PQR458795 QAL458761:QAN458795 QKH458761:QKJ458795 QUD458761:QUF458795 RDZ458761:REB458795 RNV458761:RNX458795 RXR458761:RXT458795 SHN458761:SHP458795 SRJ458761:SRL458795 TBF458761:TBH458795 TLB458761:TLD458795 TUX458761:TUZ458795 UET458761:UEV458795 UOP458761:UOR458795 UYL458761:UYN458795 VIH458761:VIJ458795 VSD458761:VSF458795 WBZ458761:WCB458795 WLV458761:WLX458795 WVR458761:WVT458795 K524297:M524331 JF524297:JH524331 TB524297:TD524331 ACX524297:ACZ524331 AMT524297:AMV524331 AWP524297:AWR524331 BGL524297:BGN524331 BQH524297:BQJ524331 CAD524297:CAF524331 CJZ524297:CKB524331 CTV524297:CTX524331 DDR524297:DDT524331 DNN524297:DNP524331 DXJ524297:DXL524331 EHF524297:EHH524331 ERB524297:ERD524331 FAX524297:FAZ524331 FKT524297:FKV524331 FUP524297:FUR524331 GEL524297:GEN524331 GOH524297:GOJ524331 GYD524297:GYF524331 HHZ524297:HIB524331 HRV524297:HRX524331 IBR524297:IBT524331 ILN524297:ILP524331 IVJ524297:IVL524331 JFF524297:JFH524331 JPB524297:JPD524331 JYX524297:JYZ524331 KIT524297:KIV524331 KSP524297:KSR524331 LCL524297:LCN524331 LMH524297:LMJ524331 LWD524297:LWF524331 MFZ524297:MGB524331 MPV524297:MPX524331 MZR524297:MZT524331 NJN524297:NJP524331 NTJ524297:NTL524331 ODF524297:ODH524331 ONB524297:OND524331 OWX524297:OWZ524331 PGT524297:PGV524331 PQP524297:PQR524331 QAL524297:QAN524331 QKH524297:QKJ524331 QUD524297:QUF524331 RDZ524297:REB524331 RNV524297:RNX524331 RXR524297:RXT524331 SHN524297:SHP524331 SRJ524297:SRL524331 TBF524297:TBH524331 TLB524297:TLD524331 TUX524297:TUZ524331 UET524297:UEV524331 UOP524297:UOR524331 UYL524297:UYN524331 VIH524297:VIJ524331 VSD524297:VSF524331 WBZ524297:WCB524331 WLV524297:WLX524331 WVR524297:WVT524331 K589833:M589867 JF589833:JH589867 TB589833:TD589867 ACX589833:ACZ589867 AMT589833:AMV589867 AWP589833:AWR589867 BGL589833:BGN589867 BQH589833:BQJ589867 CAD589833:CAF589867 CJZ589833:CKB589867 CTV589833:CTX589867 DDR589833:DDT589867 DNN589833:DNP589867 DXJ589833:DXL589867 EHF589833:EHH589867 ERB589833:ERD589867 FAX589833:FAZ589867 FKT589833:FKV589867 FUP589833:FUR589867 GEL589833:GEN589867 GOH589833:GOJ589867 GYD589833:GYF589867 HHZ589833:HIB589867 HRV589833:HRX589867 IBR589833:IBT589867 ILN589833:ILP589867 IVJ589833:IVL589867 JFF589833:JFH589867 JPB589833:JPD589867 JYX589833:JYZ589867 KIT589833:KIV589867 KSP589833:KSR589867 LCL589833:LCN589867 LMH589833:LMJ589867 LWD589833:LWF589867 MFZ589833:MGB589867 MPV589833:MPX589867 MZR589833:MZT589867 NJN589833:NJP589867 NTJ589833:NTL589867 ODF589833:ODH589867 ONB589833:OND589867 OWX589833:OWZ589867 PGT589833:PGV589867 PQP589833:PQR589867 QAL589833:QAN589867 QKH589833:QKJ589867 QUD589833:QUF589867 RDZ589833:REB589867 RNV589833:RNX589867 RXR589833:RXT589867 SHN589833:SHP589867 SRJ589833:SRL589867 TBF589833:TBH589867 TLB589833:TLD589867 TUX589833:TUZ589867 UET589833:UEV589867 UOP589833:UOR589867 UYL589833:UYN589867 VIH589833:VIJ589867 VSD589833:VSF589867 WBZ589833:WCB589867 WLV589833:WLX589867 WVR589833:WVT589867 K655369:M655403 JF655369:JH655403 TB655369:TD655403 ACX655369:ACZ655403 AMT655369:AMV655403 AWP655369:AWR655403 BGL655369:BGN655403 BQH655369:BQJ655403 CAD655369:CAF655403 CJZ655369:CKB655403 CTV655369:CTX655403 DDR655369:DDT655403 DNN655369:DNP655403 DXJ655369:DXL655403 EHF655369:EHH655403 ERB655369:ERD655403 FAX655369:FAZ655403 FKT655369:FKV655403 FUP655369:FUR655403 GEL655369:GEN655403 GOH655369:GOJ655403 GYD655369:GYF655403 HHZ655369:HIB655403 HRV655369:HRX655403 IBR655369:IBT655403 ILN655369:ILP655403 IVJ655369:IVL655403 JFF655369:JFH655403 JPB655369:JPD655403 JYX655369:JYZ655403 KIT655369:KIV655403 KSP655369:KSR655403 LCL655369:LCN655403 LMH655369:LMJ655403 LWD655369:LWF655403 MFZ655369:MGB655403 MPV655369:MPX655403 MZR655369:MZT655403 NJN655369:NJP655403 NTJ655369:NTL655403 ODF655369:ODH655403 ONB655369:OND655403 OWX655369:OWZ655403 PGT655369:PGV655403 PQP655369:PQR655403 QAL655369:QAN655403 QKH655369:QKJ655403 QUD655369:QUF655403 RDZ655369:REB655403 RNV655369:RNX655403 RXR655369:RXT655403 SHN655369:SHP655403 SRJ655369:SRL655403 TBF655369:TBH655403 TLB655369:TLD655403 TUX655369:TUZ655403 UET655369:UEV655403 UOP655369:UOR655403 UYL655369:UYN655403 VIH655369:VIJ655403 VSD655369:VSF655403 WBZ655369:WCB655403 WLV655369:WLX655403 WVR655369:WVT655403 K720905:M720939 JF720905:JH720939 TB720905:TD720939 ACX720905:ACZ720939 AMT720905:AMV720939 AWP720905:AWR720939 BGL720905:BGN720939 BQH720905:BQJ720939 CAD720905:CAF720939 CJZ720905:CKB720939 CTV720905:CTX720939 DDR720905:DDT720939 DNN720905:DNP720939 DXJ720905:DXL720939 EHF720905:EHH720939 ERB720905:ERD720939 FAX720905:FAZ720939 FKT720905:FKV720939 FUP720905:FUR720939 GEL720905:GEN720939 GOH720905:GOJ720939 GYD720905:GYF720939 HHZ720905:HIB720939 HRV720905:HRX720939 IBR720905:IBT720939 ILN720905:ILP720939 IVJ720905:IVL720939 JFF720905:JFH720939 JPB720905:JPD720939 JYX720905:JYZ720939 KIT720905:KIV720939 KSP720905:KSR720939 LCL720905:LCN720939 LMH720905:LMJ720939 LWD720905:LWF720939 MFZ720905:MGB720939 MPV720905:MPX720939 MZR720905:MZT720939 NJN720905:NJP720939 NTJ720905:NTL720939 ODF720905:ODH720939 ONB720905:OND720939 OWX720905:OWZ720939 PGT720905:PGV720939 PQP720905:PQR720939 QAL720905:QAN720939 QKH720905:QKJ720939 QUD720905:QUF720939 RDZ720905:REB720939 RNV720905:RNX720939 RXR720905:RXT720939 SHN720905:SHP720939 SRJ720905:SRL720939 TBF720905:TBH720939 TLB720905:TLD720939 TUX720905:TUZ720939 UET720905:UEV720939 UOP720905:UOR720939 UYL720905:UYN720939 VIH720905:VIJ720939 VSD720905:VSF720939 WBZ720905:WCB720939 WLV720905:WLX720939 WVR720905:WVT720939 K786441:M786475 JF786441:JH786475 TB786441:TD786475 ACX786441:ACZ786475 AMT786441:AMV786475 AWP786441:AWR786475 BGL786441:BGN786475 BQH786441:BQJ786475 CAD786441:CAF786475 CJZ786441:CKB786475 CTV786441:CTX786475 DDR786441:DDT786475 DNN786441:DNP786475 DXJ786441:DXL786475 EHF786441:EHH786475 ERB786441:ERD786475 FAX786441:FAZ786475 FKT786441:FKV786475 FUP786441:FUR786475 GEL786441:GEN786475 GOH786441:GOJ786475 GYD786441:GYF786475 HHZ786441:HIB786475 HRV786441:HRX786475 IBR786441:IBT786475 ILN786441:ILP786475 IVJ786441:IVL786475 JFF786441:JFH786475 JPB786441:JPD786475 JYX786441:JYZ786475 KIT786441:KIV786475 KSP786441:KSR786475 LCL786441:LCN786475 LMH786441:LMJ786475 LWD786441:LWF786475 MFZ786441:MGB786475 MPV786441:MPX786475 MZR786441:MZT786475 NJN786441:NJP786475 NTJ786441:NTL786475 ODF786441:ODH786475 ONB786441:OND786475 OWX786441:OWZ786475 PGT786441:PGV786475 PQP786441:PQR786475 QAL786441:QAN786475 QKH786441:QKJ786475 QUD786441:QUF786475 RDZ786441:REB786475 RNV786441:RNX786475 RXR786441:RXT786475 SHN786441:SHP786475 SRJ786441:SRL786475 TBF786441:TBH786475 TLB786441:TLD786475 TUX786441:TUZ786475 UET786441:UEV786475 UOP786441:UOR786475 UYL786441:UYN786475 VIH786441:VIJ786475 VSD786441:VSF786475 WBZ786441:WCB786475 WLV786441:WLX786475 WVR786441:WVT786475 K851977:M852011 JF851977:JH852011 TB851977:TD852011 ACX851977:ACZ852011 AMT851977:AMV852011 AWP851977:AWR852011 BGL851977:BGN852011 BQH851977:BQJ852011 CAD851977:CAF852011 CJZ851977:CKB852011 CTV851977:CTX852011 DDR851977:DDT852011 DNN851977:DNP852011 DXJ851977:DXL852011 EHF851977:EHH852011 ERB851977:ERD852011 FAX851977:FAZ852011 FKT851977:FKV852011 FUP851977:FUR852011 GEL851977:GEN852011 GOH851977:GOJ852011 GYD851977:GYF852011 HHZ851977:HIB852011 HRV851977:HRX852011 IBR851977:IBT852011 ILN851977:ILP852011 IVJ851977:IVL852011 JFF851977:JFH852011 JPB851977:JPD852011 JYX851977:JYZ852011 KIT851977:KIV852011 KSP851977:KSR852011 LCL851977:LCN852011 LMH851977:LMJ852011 LWD851977:LWF852011 MFZ851977:MGB852011 MPV851977:MPX852011 MZR851977:MZT852011 NJN851977:NJP852011 NTJ851977:NTL852011 ODF851977:ODH852011 ONB851977:OND852011 OWX851977:OWZ852011 PGT851977:PGV852011 PQP851977:PQR852011 QAL851977:QAN852011 QKH851977:QKJ852011 QUD851977:QUF852011 RDZ851977:REB852011 RNV851977:RNX852011 RXR851977:RXT852011 SHN851977:SHP852011 SRJ851977:SRL852011 TBF851977:TBH852011 TLB851977:TLD852011 TUX851977:TUZ852011 UET851977:UEV852011 UOP851977:UOR852011 UYL851977:UYN852011 VIH851977:VIJ852011 VSD851977:VSF852011 WBZ851977:WCB852011 WLV851977:WLX852011 WVR851977:WVT852011 K917513:M917547 JF917513:JH917547 TB917513:TD917547 ACX917513:ACZ917547 AMT917513:AMV917547 AWP917513:AWR917547 BGL917513:BGN917547 BQH917513:BQJ917547 CAD917513:CAF917547 CJZ917513:CKB917547 CTV917513:CTX917547 DDR917513:DDT917547 DNN917513:DNP917547 DXJ917513:DXL917547 EHF917513:EHH917547 ERB917513:ERD917547 FAX917513:FAZ917547 FKT917513:FKV917547 FUP917513:FUR917547 GEL917513:GEN917547 GOH917513:GOJ917547 GYD917513:GYF917547 HHZ917513:HIB917547 HRV917513:HRX917547 IBR917513:IBT917547 ILN917513:ILP917547 IVJ917513:IVL917547 JFF917513:JFH917547 JPB917513:JPD917547 JYX917513:JYZ917547 KIT917513:KIV917547 KSP917513:KSR917547 LCL917513:LCN917547 LMH917513:LMJ917547 LWD917513:LWF917547 MFZ917513:MGB917547 MPV917513:MPX917547 MZR917513:MZT917547 NJN917513:NJP917547 NTJ917513:NTL917547 ODF917513:ODH917547 ONB917513:OND917547 OWX917513:OWZ917547 PGT917513:PGV917547 PQP917513:PQR917547 QAL917513:QAN917547 QKH917513:QKJ917547 QUD917513:QUF917547 RDZ917513:REB917547 RNV917513:RNX917547 RXR917513:RXT917547 SHN917513:SHP917547 SRJ917513:SRL917547 TBF917513:TBH917547 TLB917513:TLD917547 TUX917513:TUZ917547 UET917513:UEV917547 UOP917513:UOR917547 UYL917513:UYN917547 VIH917513:VIJ917547 VSD917513:VSF917547 WBZ917513:WCB917547 WLV917513:WLX917547 WVR917513:WVT917547 K983049:M983083 JF983049:JH983083 TB983049:TD983083 ACX983049:ACZ983083 AMT983049:AMV983083 AWP983049:AWR983083 BGL983049:BGN983083 BQH983049:BQJ983083 CAD983049:CAF983083 CJZ983049:CKB983083 CTV983049:CTX983083 DDR983049:DDT983083 DNN983049:DNP983083 DXJ983049:DXL983083 EHF983049:EHH983083 ERB983049:ERD983083 FAX983049:FAZ983083 FKT983049:FKV983083 FUP983049:FUR983083 GEL983049:GEN983083 GOH983049:GOJ983083 GYD983049:GYF983083 HHZ983049:HIB983083 HRV983049:HRX983083 IBR983049:IBT983083 ILN983049:ILP983083 IVJ983049:IVL983083 JFF983049:JFH983083 JPB983049:JPD983083 JYX983049:JYZ983083 KIT983049:KIV983083 KSP983049:KSR983083 LCL983049:LCN983083 LMH983049:LMJ983083 LWD983049:LWF983083 MFZ983049:MGB983083 MPV983049:MPX983083 MZR983049:MZT983083 NJN983049:NJP983083 NTJ983049:NTL983083 ODF983049:ODH983083 ONB983049:OND983083 OWX983049:OWZ983083 PGT983049:PGV983083 PQP983049:PQR983083 QAL983049:QAN983083 QKH983049:QKJ983083 QUD983049:QUF983083 RDZ983049:REB983083 RNV983049:RNX983083 RXR983049:RXT983083 SHN983049:SHP983083 SRJ983049:SRL983083 TBF983049:TBH983083 TLB983049:TLD983083 TUX983049:TUZ983083 UET983049:UEV983083 UOP983049:UOR983083 UYL983049:UYN983083 VIH983049:VIJ983083 VSD983049:VSF983083 WBZ983049:WCB983083 WLV983049:WLX983083 WVR983049:WVT983083 Q5:S49 JC5:JH49 SY5:TD49 ACU5:ACZ49 AMQ5:AMV49 AWM5:AWR49 BGI5:BGN49 BQE5:BQJ49 CAA5:CAF49 CJW5:CKB49 CTS5:CTX49 DDO5:DDT49 DNK5:DNP49 DXG5:DXL49 EHC5:EHH49 EQY5:ERD49 FAU5:FAZ49 FKQ5:FKV49 FUM5:FUR49 GEI5:GEN49 GOE5:GOJ49 GYA5:GYF49 HHW5:HIB49 HRS5:HRX49 IBO5:IBT49 ILK5:ILP49 IVG5:IVL49 JFC5:JFH49 JOY5:JPD49 JYU5:JYZ49 KIQ5:KIV49 KSM5:KSR49 LCI5:LCN49 LME5:LMJ49 LWA5:LWF49 MFW5:MGB49 MPS5:MPX49 MZO5:MZT49 NJK5:NJP49 NTG5:NTL49 ODC5:ODH49 OMY5:OND49 OWU5:OWZ49 PGQ5:PGV49 PQM5:PQR49 QAI5:QAN49 QKE5:QKJ49 QUA5:QUF49 RDW5:REB49 RNS5:RNX49 RXO5:RXT49 SHK5:SHP49 SRG5:SRL49 TBC5:TBH49 TKY5:TLD49 TUU5:TUZ49 UEQ5:UEV49 UOM5:UOR49 UYI5:UYN49 VIE5:VIJ49 VSA5:VSF49 WBW5:WCB49 WLS5:WLX49 WVO5:WVT49 Q65545:V65579 JL65545:JQ65579 TH65545:TM65579 ADD65545:ADI65579 AMZ65545:ANE65579 AWV65545:AXA65579 BGR65545:BGW65579 BQN65545:BQS65579 CAJ65545:CAO65579 CKF65545:CKK65579 CUB65545:CUG65579 DDX65545:DEC65579 DNT65545:DNY65579 DXP65545:DXU65579 EHL65545:EHQ65579 ERH65545:ERM65579 FBD65545:FBI65579 FKZ65545:FLE65579 FUV65545:FVA65579 GER65545:GEW65579 GON65545:GOS65579 GYJ65545:GYO65579 HIF65545:HIK65579 HSB65545:HSG65579 IBX65545:ICC65579 ILT65545:ILY65579 IVP65545:IVU65579 JFL65545:JFQ65579 JPH65545:JPM65579 JZD65545:JZI65579 KIZ65545:KJE65579 KSV65545:KTA65579 LCR65545:LCW65579 LMN65545:LMS65579 LWJ65545:LWO65579 MGF65545:MGK65579 MQB65545:MQG65579 MZX65545:NAC65579 NJT65545:NJY65579 NTP65545:NTU65579 ODL65545:ODQ65579 ONH65545:ONM65579 OXD65545:OXI65579 PGZ65545:PHE65579 PQV65545:PRA65579 QAR65545:QAW65579 QKN65545:QKS65579 QUJ65545:QUO65579 REF65545:REK65579 ROB65545:ROG65579 RXX65545:RYC65579 SHT65545:SHY65579 SRP65545:SRU65579 TBL65545:TBQ65579 TLH65545:TLM65579 TVD65545:TVI65579 UEZ65545:UFE65579 UOV65545:UPA65579 UYR65545:UYW65579 VIN65545:VIS65579 VSJ65545:VSO65579 WCF65545:WCK65579 WMB65545:WMG65579 WVX65545:WWC65579 Q131081:V131115 JL131081:JQ131115 TH131081:TM131115 ADD131081:ADI131115 AMZ131081:ANE131115 AWV131081:AXA131115 BGR131081:BGW131115 BQN131081:BQS131115 CAJ131081:CAO131115 CKF131081:CKK131115 CUB131081:CUG131115 DDX131081:DEC131115 DNT131081:DNY131115 DXP131081:DXU131115 EHL131081:EHQ131115 ERH131081:ERM131115 FBD131081:FBI131115 FKZ131081:FLE131115 FUV131081:FVA131115 GER131081:GEW131115 GON131081:GOS131115 GYJ131081:GYO131115 HIF131081:HIK131115 HSB131081:HSG131115 IBX131081:ICC131115 ILT131081:ILY131115 IVP131081:IVU131115 JFL131081:JFQ131115 JPH131081:JPM131115 JZD131081:JZI131115 KIZ131081:KJE131115 KSV131081:KTA131115 LCR131081:LCW131115 LMN131081:LMS131115 LWJ131081:LWO131115 MGF131081:MGK131115 MQB131081:MQG131115 MZX131081:NAC131115 NJT131081:NJY131115 NTP131081:NTU131115 ODL131081:ODQ131115 ONH131081:ONM131115 OXD131081:OXI131115 PGZ131081:PHE131115 PQV131081:PRA131115 QAR131081:QAW131115 QKN131081:QKS131115 QUJ131081:QUO131115 REF131081:REK131115 ROB131081:ROG131115 RXX131081:RYC131115 SHT131081:SHY131115 SRP131081:SRU131115 TBL131081:TBQ131115 TLH131081:TLM131115 TVD131081:TVI131115 UEZ131081:UFE131115 UOV131081:UPA131115 UYR131081:UYW131115 VIN131081:VIS131115 VSJ131081:VSO131115 WCF131081:WCK131115 WMB131081:WMG131115 WVX131081:WWC131115 Q196617:V196651 JL196617:JQ196651 TH196617:TM196651 ADD196617:ADI196651 AMZ196617:ANE196651 AWV196617:AXA196651 BGR196617:BGW196651 BQN196617:BQS196651 CAJ196617:CAO196651 CKF196617:CKK196651 CUB196617:CUG196651 DDX196617:DEC196651 DNT196617:DNY196651 DXP196617:DXU196651 EHL196617:EHQ196651 ERH196617:ERM196651 FBD196617:FBI196651 FKZ196617:FLE196651 FUV196617:FVA196651 GER196617:GEW196651 GON196617:GOS196651 GYJ196617:GYO196651 HIF196617:HIK196651 HSB196617:HSG196651 IBX196617:ICC196651 ILT196617:ILY196651 IVP196617:IVU196651 JFL196617:JFQ196651 JPH196617:JPM196651 JZD196617:JZI196651 KIZ196617:KJE196651 KSV196617:KTA196651 LCR196617:LCW196651 LMN196617:LMS196651 LWJ196617:LWO196651 MGF196617:MGK196651 MQB196617:MQG196651 MZX196617:NAC196651 NJT196617:NJY196651 NTP196617:NTU196651 ODL196617:ODQ196651 ONH196617:ONM196651 OXD196617:OXI196651 PGZ196617:PHE196651 PQV196617:PRA196651 QAR196617:QAW196651 QKN196617:QKS196651 QUJ196617:QUO196651 REF196617:REK196651 ROB196617:ROG196651 RXX196617:RYC196651 SHT196617:SHY196651 SRP196617:SRU196651 TBL196617:TBQ196651 TLH196617:TLM196651 TVD196617:TVI196651 UEZ196617:UFE196651 UOV196617:UPA196651 UYR196617:UYW196651 VIN196617:VIS196651 VSJ196617:VSO196651 WCF196617:WCK196651 WMB196617:WMG196651 WVX196617:WWC196651 Q262153:V262187 JL262153:JQ262187 TH262153:TM262187 ADD262153:ADI262187 AMZ262153:ANE262187 AWV262153:AXA262187 BGR262153:BGW262187 BQN262153:BQS262187 CAJ262153:CAO262187 CKF262153:CKK262187 CUB262153:CUG262187 DDX262153:DEC262187 DNT262153:DNY262187 DXP262153:DXU262187 EHL262153:EHQ262187 ERH262153:ERM262187 FBD262153:FBI262187 FKZ262153:FLE262187 FUV262153:FVA262187 GER262153:GEW262187 GON262153:GOS262187 GYJ262153:GYO262187 HIF262153:HIK262187 HSB262153:HSG262187 IBX262153:ICC262187 ILT262153:ILY262187 IVP262153:IVU262187 JFL262153:JFQ262187 JPH262153:JPM262187 JZD262153:JZI262187 KIZ262153:KJE262187 KSV262153:KTA262187 LCR262153:LCW262187 LMN262153:LMS262187 LWJ262153:LWO262187 MGF262153:MGK262187 MQB262153:MQG262187 MZX262153:NAC262187 NJT262153:NJY262187 NTP262153:NTU262187 ODL262153:ODQ262187 ONH262153:ONM262187 OXD262153:OXI262187 PGZ262153:PHE262187 PQV262153:PRA262187 QAR262153:QAW262187 QKN262153:QKS262187 QUJ262153:QUO262187 REF262153:REK262187 ROB262153:ROG262187 RXX262153:RYC262187 SHT262153:SHY262187 SRP262153:SRU262187 TBL262153:TBQ262187 TLH262153:TLM262187 TVD262153:TVI262187 UEZ262153:UFE262187 UOV262153:UPA262187 UYR262153:UYW262187 VIN262153:VIS262187 VSJ262153:VSO262187 WCF262153:WCK262187 WMB262153:WMG262187 WVX262153:WWC262187 Q327689:V327723 JL327689:JQ327723 TH327689:TM327723 ADD327689:ADI327723 AMZ327689:ANE327723 AWV327689:AXA327723 BGR327689:BGW327723 BQN327689:BQS327723 CAJ327689:CAO327723 CKF327689:CKK327723 CUB327689:CUG327723 DDX327689:DEC327723 DNT327689:DNY327723 DXP327689:DXU327723 EHL327689:EHQ327723 ERH327689:ERM327723 FBD327689:FBI327723 FKZ327689:FLE327723 FUV327689:FVA327723 GER327689:GEW327723 GON327689:GOS327723 GYJ327689:GYO327723 HIF327689:HIK327723 HSB327689:HSG327723 IBX327689:ICC327723 ILT327689:ILY327723 IVP327689:IVU327723 JFL327689:JFQ327723 JPH327689:JPM327723 JZD327689:JZI327723 KIZ327689:KJE327723 KSV327689:KTA327723 LCR327689:LCW327723 LMN327689:LMS327723 LWJ327689:LWO327723 MGF327689:MGK327723 MQB327689:MQG327723 MZX327689:NAC327723 NJT327689:NJY327723 NTP327689:NTU327723 ODL327689:ODQ327723 ONH327689:ONM327723 OXD327689:OXI327723 PGZ327689:PHE327723 PQV327689:PRA327723 QAR327689:QAW327723 QKN327689:QKS327723 QUJ327689:QUO327723 REF327689:REK327723 ROB327689:ROG327723 RXX327689:RYC327723 SHT327689:SHY327723 SRP327689:SRU327723 TBL327689:TBQ327723 TLH327689:TLM327723 TVD327689:TVI327723 UEZ327689:UFE327723 UOV327689:UPA327723 UYR327689:UYW327723 VIN327689:VIS327723 VSJ327689:VSO327723 WCF327689:WCK327723 WMB327689:WMG327723 WVX327689:WWC327723 Q393225:V393259 JL393225:JQ393259 TH393225:TM393259 ADD393225:ADI393259 AMZ393225:ANE393259 AWV393225:AXA393259 BGR393225:BGW393259 BQN393225:BQS393259 CAJ393225:CAO393259 CKF393225:CKK393259 CUB393225:CUG393259 DDX393225:DEC393259 DNT393225:DNY393259 DXP393225:DXU393259 EHL393225:EHQ393259 ERH393225:ERM393259 FBD393225:FBI393259 FKZ393225:FLE393259 FUV393225:FVA393259 GER393225:GEW393259 GON393225:GOS393259 GYJ393225:GYO393259 HIF393225:HIK393259 HSB393225:HSG393259 IBX393225:ICC393259 ILT393225:ILY393259 IVP393225:IVU393259 JFL393225:JFQ393259 JPH393225:JPM393259 JZD393225:JZI393259 KIZ393225:KJE393259 KSV393225:KTA393259 LCR393225:LCW393259 LMN393225:LMS393259 LWJ393225:LWO393259 MGF393225:MGK393259 MQB393225:MQG393259 MZX393225:NAC393259 NJT393225:NJY393259 NTP393225:NTU393259 ODL393225:ODQ393259 ONH393225:ONM393259 OXD393225:OXI393259 PGZ393225:PHE393259 PQV393225:PRA393259 QAR393225:QAW393259 QKN393225:QKS393259 QUJ393225:QUO393259 REF393225:REK393259 ROB393225:ROG393259 RXX393225:RYC393259 SHT393225:SHY393259 SRP393225:SRU393259 TBL393225:TBQ393259 TLH393225:TLM393259 TVD393225:TVI393259 UEZ393225:UFE393259 UOV393225:UPA393259 UYR393225:UYW393259 VIN393225:VIS393259 VSJ393225:VSO393259 WCF393225:WCK393259 WMB393225:WMG393259 WVX393225:WWC393259 Q458761:V458795 JL458761:JQ458795 TH458761:TM458795 ADD458761:ADI458795 AMZ458761:ANE458795 AWV458761:AXA458795 BGR458761:BGW458795 BQN458761:BQS458795 CAJ458761:CAO458795 CKF458761:CKK458795 CUB458761:CUG458795 DDX458761:DEC458795 DNT458761:DNY458795 DXP458761:DXU458795 EHL458761:EHQ458795 ERH458761:ERM458795 FBD458761:FBI458795 FKZ458761:FLE458795 FUV458761:FVA458795 GER458761:GEW458795 GON458761:GOS458795 GYJ458761:GYO458795 HIF458761:HIK458795 HSB458761:HSG458795 IBX458761:ICC458795 ILT458761:ILY458795 IVP458761:IVU458795 JFL458761:JFQ458795 JPH458761:JPM458795 JZD458761:JZI458795 KIZ458761:KJE458795 KSV458761:KTA458795 LCR458761:LCW458795 LMN458761:LMS458795 LWJ458761:LWO458795 MGF458761:MGK458795 MQB458761:MQG458795 MZX458761:NAC458795 NJT458761:NJY458795 NTP458761:NTU458795 ODL458761:ODQ458795 ONH458761:ONM458795 OXD458761:OXI458795 PGZ458761:PHE458795 PQV458761:PRA458795 QAR458761:QAW458795 QKN458761:QKS458795 QUJ458761:QUO458795 REF458761:REK458795 ROB458761:ROG458795 RXX458761:RYC458795 SHT458761:SHY458795 SRP458761:SRU458795 TBL458761:TBQ458795 TLH458761:TLM458795 TVD458761:TVI458795 UEZ458761:UFE458795 UOV458761:UPA458795 UYR458761:UYW458795 VIN458761:VIS458795 VSJ458761:VSO458795 WCF458761:WCK458795 WMB458761:WMG458795 WVX458761:WWC458795 Q524297:V524331 JL524297:JQ524331 TH524297:TM524331 ADD524297:ADI524331 AMZ524297:ANE524331 AWV524297:AXA524331 BGR524297:BGW524331 BQN524297:BQS524331 CAJ524297:CAO524331 CKF524297:CKK524331 CUB524297:CUG524331 DDX524297:DEC524331 DNT524297:DNY524331 DXP524297:DXU524331 EHL524297:EHQ524331 ERH524297:ERM524331 FBD524297:FBI524331 FKZ524297:FLE524331 FUV524297:FVA524331 GER524297:GEW524331 GON524297:GOS524331 GYJ524297:GYO524331 HIF524297:HIK524331 HSB524297:HSG524331 IBX524297:ICC524331 ILT524297:ILY524331 IVP524297:IVU524331 JFL524297:JFQ524331 JPH524297:JPM524331 JZD524297:JZI524331 KIZ524297:KJE524331 KSV524297:KTA524331 LCR524297:LCW524331 LMN524297:LMS524331 LWJ524297:LWO524331 MGF524297:MGK524331 MQB524297:MQG524331 MZX524297:NAC524331 NJT524297:NJY524331 NTP524297:NTU524331 ODL524297:ODQ524331 ONH524297:ONM524331 OXD524297:OXI524331 PGZ524297:PHE524331 PQV524297:PRA524331 QAR524297:QAW524331 QKN524297:QKS524331 QUJ524297:QUO524331 REF524297:REK524331 ROB524297:ROG524331 RXX524297:RYC524331 SHT524297:SHY524331 SRP524297:SRU524331 TBL524297:TBQ524331 TLH524297:TLM524331 TVD524297:TVI524331 UEZ524297:UFE524331 UOV524297:UPA524331 UYR524297:UYW524331 VIN524297:VIS524331 VSJ524297:VSO524331 WCF524297:WCK524331 WMB524297:WMG524331 WVX524297:WWC524331 Q589833:V589867 JL589833:JQ589867 TH589833:TM589867 ADD589833:ADI589867 AMZ589833:ANE589867 AWV589833:AXA589867 BGR589833:BGW589867 BQN589833:BQS589867 CAJ589833:CAO589867 CKF589833:CKK589867 CUB589833:CUG589867 DDX589833:DEC589867 DNT589833:DNY589867 DXP589833:DXU589867 EHL589833:EHQ589867 ERH589833:ERM589867 FBD589833:FBI589867 FKZ589833:FLE589867 FUV589833:FVA589867 GER589833:GEW589867 GON589833:GOS589867 GYJ589833:GYO589867 HIF589833:HIK589867 HSB589833:HSG589867 IBX589833:ICC589867 ILT589833:ILY589867 IVP589833:IVU589867 JFL589833:JFQ589867 JPH589833:JPM589867 JZD589833:JZI589867 KIZ589833:KJE589867 KSV589833:KTA589867 LCR589833:LCW589867 LMN589833:LMS589867 LWJ589833:LWO589867 MGF589833:MGK589867 MQB589833:MQG589867 MZX589833:NAC589867 NJT589833:NJY589867 NTP589833:NTU589867 ODL589833:ODQ589867 ONH589833:ONM589867 OXD589833:OXI589867 PGZ589833:PHE589867 PQV589833:PRA589867 QAR589833:QAW589867 QKN589833:QKS589867 QUJ589833:QUO589867 REF589833:REK589867 ROB589833:ROG589867 RXX589833:RYC589867 SHT589833:SHY589867 SRP589833:SRU589867 TBL589833:TBQ589867 TLH589833:TLM589867 TVD589833:TVI589867 UEZ589833:UFE589867 UOV589833:UPA589867 UYR589833:UYW589867 VIN589833:VIS589867 VSJ589833:VSO589867 WCF589833:WCK589867 WMB589833:WMG589867 WVX589833:WWC589867 Q655369:V655403 JL655369:JQ655403 TH655369:TM655403 ADD655369:ADI655403 AMZ655369:ANE655403 AWV655369:AXA655403 BGR655369:BGW655403 BQN655369:BQS655403 CAJ655369:CAO655403 CKF655369:CKK655403 CUB655369:CUG655403 DDX655369:DEC655403 DNT655369:DNY655403 DXP655369:DXU655403 EHL655369:EHQ655403 ERH655369:ERM655403 FBD655369:FBI655403 FKZ655369:FLE655403 FUV655369:FVA655403 GER655369:GEW655403 GON655369:GOS655403 GYJ655369:GYO655403 HIF655369:HIK655403 HSB655369:HSG655403 IBX655369:ICC655403 ILT655369:ILY655403 IVP655369:IVU655403 JFL655369:JFQ655403 JPH655369:JPM655403 JZD655369:JZI655403 KIZ655369:KJE655403 KSV655369:KTA655403 LCR655369:LCW655403 LMN655369:LMS655403 LWJ655369:LWO655403 MGF655369:MGK655403 MQB655369:MQG655403 MZX655369:NAC655403 NJT655369:NJY655403 NTP655369:NTU655403 ODL655369:ODQ655403 ONH655369:ONM655403 OXD655369:OXI655403 PGZ655369:PHE655403 PQV655369:PRA655403 QAR655369:QAW655403 QKN655369:QKS655403 QUJ655369:QUO655403 REF655369:REK655403 ROB655369:ROG655403 RXX655369:RYC655403 SHT655369:SHY655403 SRP655369:SRU655403 TBL655369:TBQ655403 TLH655369:TLM655403 TVD655369:TVI655403 UEZ655369:UFE655403 UOV655369:UPA655403 UYR655369:UYW655403 VIN655369:VIS655403 VSJ655369:VSO655403 WCF655369:WCK655403 WMB655369:WMG655403 WVX655369:WWC655403 Q720905:V720939 JL720905:JQ720939 TH720905:TM720939 ADD720905:ADI720939 AMZ720905:ANE720939 AWV720905:AXA720939 BGR720905:BGW720939 BQN720905:BQS720939 CAJ720905:CAO720939 CKF720905:CKK720939 CUB720905:CUG720939 DDX720905:DEC720939 DNT720905:DNY720939 DXP720905:DXU720939 EHL720905:EHQ720939 ERH720905:ERM720939 FBD720905:FBI720939 FKZ720905:FLE720939 FUV720905:FVA720939 GER720905:GEW720939 GON720905:GOS720939 GYJ720905:GYO720939 HIF720905:HIK720939 HSB720905:HSG720939 IBX720905:ICC720939 ILT720905:ILY720939 IVP720905:IVU720939 JFL720905:JFQ720939 JPH720905:JPM720939 JZD720905:JZI720939 KIZ720905:KJE720939 KSV720905:KTA720939 LCR720905:LCW720939 LMN720905:LMS720939 LWJ720905:LWO720939 MGF720905:MGK720939 MQB720905:MQG720939 MZX720905:NAC720939 NJT720905:NJY720939 NTP720905:NTU720939 ODL720905:ODQ720939 ONH720905:ONM720939 OXD720905:OXI720939 PGZ720905:PHE720939 PQV720905:PRA720939 QAR720905:QAW720939 QKN720905:QKS720939 QUJ720905:QUO720939 REF720905:REK720939 ROB720905:ROG720939 RXX720905:RYC720939 SHT720905:SHY720939 SRP720905:SRU720939 TBL720905:TBQ720939 TLH720905:TLM720939 TVD720905:TVI720939 UEZ720905:UFE720939 UOV720905:UPA720939 UYR720905:UYW720939 VIN720905:VIS720939 VSJ720905:VSO720939 WCF720905:WCK720939 WMB720905:WMG720939 WVX720905:WWC720939 Q786441:V786475 JL786441:JQ786475 TH786441:TM786475 ADD786441:ADI786475 AMZ786441:ANE786475 AWV786441:AXA786475 BGR786441:BGW786475 BQN786441:BQS786475 CAJ786441:CAO786475 CKF786441:CKK786475 CUB786441:CUG786475 DDX786441:DEC786475 DNT786441:DNY786475 DXP786441:DXU786475 EHL786441:EHQ786475 ERH786441:ERM786475 FBD786441:FBI786475 FKZ786441:FLE786475 FUV786441:FVA786475 GER786441:GEW786475 GON786441:GOS786475 GYJ786441:GYO786475 HIF786441:HIK786475 HSB786441:HSG786475 IBX786441:ICC786475 ILT786441:ILY786475 IVP786441:IVU786475 JFL786441:JFQ786475 JPH786441:JPM786475 JZD786441:JZI786475 KIZ786441:KJE786475 KSV786441:KTA786475 LCR786441:LCW786475 LMN786441:LMS786475 LWJ786441:LWO786475 MGF786441:MGK786475 MQB786441:MQG786475 MZX786441:NAC786475 NJT786441:NJY786475 NTP786441:NTU786475 ODL786441:ODQ786475 ONH786441:ONM786475 OXD786441:OXI786475 PGZ786441:PHE786475 PQV786441:PRA786475 QAR786441:QAW786475 QKN786441:QKS786475 QUJ786441:QUO786475 REF786441:REK786475 ROB786441:ROG786475 RXX786441:RYC786475 SHT786441:SHY786475 SRP786441:SRU786475 TBL786441:TBQ786475 TLH786441:TLM786475 TVD786441:TVI786475 UEZ786441:UFE786475 UOV786441:UPA786475 UYR786441:UYW786475 VIN786441:VIS786475 VSJ786441:VSO786475 WCF786441:WCK786475 WMB786441:WMG786475 WVX786441:WWC786475 Q851977:V852011 JL851977:JQ852011 TH851977:TM852011 ADD851977:ADI852011 AMZ851977:ANE852011 AWV851977:AXA852011 BGR851977:BGW852011 BQN851977:BQS852011 CAJ851977:CAO852011 CKF851977:CKK852011 CUB851977:CUG852011 DDX851977:DEC852011 DNT851977:DNY852011 DXP851977:DXU852011 EHL851977:EHQ852011 ERH851977:ERM852011 FBD851977:FBI852011 FKZ851977:FLE852011 FUV851977:FVA852011 GER851977:GEW852011 GON851977:GOS852011 GYJ851977:GYO852011 HIF851977:HIK852011 HSB851977:HSG852011 IBX851977:ICC852011 ILT851977:ILY852011 IVP851977:IVU852011 JFL851977:JFQ852011 JPH851977:JPM852011 JZD851977:JZI852011 KIZ851977:KJE852011 KSV851977:KTA852011 LCR851977:LCW852011 LMN851977:LMS852011 LWJ851977:LWO852011 MGF851977:MGK852011 MQB851977:MQG852011 MZX851977:NAC852011 NJT851977:NJY852011 NTP851977:NTU852011 ODL851977:ODQ852011 ONH851977:ONM852011 OXD851977:OXI852011 PGZ851977:PHE852011 PQV851977:PRA852011 QAR851977:QAW852011 QKN851977:QKS852011 QUJ851977:QUO852011 REF851977:REK852011 ROB851977:ROG852011 RXX851977:RYC852011 SHT851977:SHY852011 SRP851977:SRU852011 TBL851977:TBQ852011 TLH851977:TLM852011 TVD851977:TVI852011 UEZ851977:UFE852011 UOV851977:UPA852011 UYR851977:UYW852011 VIN851977:VIS852011 VSJ851977:VSO852011 WCF851977:WCK852011 WMB851977:WMG852011 WVX851977:WWC852011 Q917513:V917547 JL917513:JQ917547 TH917513:TM917547 ADD917513:ADI917547 AMZ917513:ANE917547 AWV917513:AXA917547 BGR917513:BGW917547 BQN917513:BQS917547 CAJ917513:CAO917547 CKF917513:CKK917547 CUB917513:CUG917547 DDX917513:DEC917547 DNT917513:DNY917547 DXP917513:DXU917547 EHL917513:EHQ917547 ERH917513:ERM917547 FBD917513:FBI917547 FKZ917513:FLE917547 FUV917513:FVA917547 GER917513:GEW917547 GON917513:GOS917547 GYJ917513:GYO917547 HIF917513:HIK917547 HSB917513:HSG917547 IBX917513:ICC917547 ILT917513:ILY917547 IVP917513:IVU917547 JFL917513:JFQ917547 JPH917513:JPM917547 JZD917513:JZI917547 KIZ917513:KJE917547 KSV917513:KTA917547 LCR917513:LCW917547 LMN917513:LMS917547 LWJ917513:LWO917547 MGF917513:MGK917547 MQB917513:MQG917547 MZX917513:NAC917547 NJT917513:NJY917547 NTP917513:NTU917547 ODL917513:ODQ917547 ONH917513:ONM917547 OXD917513:OXI917547 PGZ917513:PHE917547 PQV917513:PRA917547 QAR917513:QAW917547 QKN917513:QKS917547 QUJ917513:QUO917547 REF917513:REK917547 ROB917513:ROG917547 RXX917513:RYC917547 SHT917513:SHY917547 SRP917513:SRU917547 TBL917513:TBQ917547 TLH917513:TLM917547 TVD917513:TVI917547 UEZ917513:UFE917547 UOV917513:UPA917547 UYR917513:UYW917547 VIN917513:VIS917547 VSJ917513:VSO917547 WCF917513:WCK917547 WMB917513:WMG917547 WVX917513:WWC917547 Q983049:V983083 JL983049:JQ983083 TH983049:TM983083 ADD983049:ADI983083 AMZ983049:ANE983083 AWV983049:AXA983083 BGR983049:BGW983083 BQN983049:BQS983083 CAJ983049:CAO983083 CKF983049:CKK983083 CUB983049:CUG983083 DDX983049:DEC983083 DNT983049:DNY983083 DXP983049:DXU983083 EHL983049:EHQ983083 ERH983049:ERM983083 FBD983049:FBI983083 FKZ983049:FLE983083 FUV983049:FVA983083 GER983049:GEW983083 GON983049:GOS983083 GYJ983049:GYO983083 HIF983049:HIK983083 HSB983049:HSG983083 IBX983049:ICC983083 ILT983049:ILY983083 IVP983049:IVU983083 JFL983049:JFQ983083 JPH983049:JPM983083 JZD983049:JZI983083 KIZ983049:KJE983083 KSV983049:KTA983083 LCR983049:LCW983083 LMN983049:LMS983083 LWJ983049:LWO983083 MGF983049:MGK983083 MQB983049:MQG983083 MZX983049:NAC983083 NJT983049:NJY983083 NTP983049:NTU983083 ODL983049:ODQ983083 ONH983049:ONM983083 OXD983049:OXI983083 PGZ983049:PHE983083 PQV983049:PRA983083 QAR983049:QAW983083 QKN983049:QKS983083 QUJ983049:QUO983083 REF983049:REK983083 ROB983049:ROG983083 RXX983049:RYC983083 SHT983049:SHY983083 SRP983049:SRU983083 TBL983049:TBQ983083 TLH983049:TLM983083 TVD983049:TVI983083 UEZ983049:UFE983083 UOV983049:UPA983083 UYR983049:UYW983083 VIN983049:VIS983083 VSJ983049:VSO983083 WCF983049:WCK983083 WMB983049:WMG983083 WVX983049:WWC983083 T5:T8 JI5:JI8 TE5:TE8 ADA5:ADA8 AMW5:AMW8 AWS5:AWS8 BGO5:BGO8 BQK5:BQK8 CAG5:CAG8 CKC5:CKC8 CTY5:CTY8 DDU5:DDU8 DNQ5:DNQ8 DXM5:DXM8 EHI5:EHI8 ERE5:ERE8 FBA5:FBA8 FKW5:FKW8 FUS5:FUS8 GEO5:GEO8 GOK5:GOK8 GYG5:GYG8 HIC5:HIC8 HRY5:HRY8 IBU5:IBU8 ILQ5:ILQ8 IVM5:IVM8 JFI5:JFI8 JPE5:JPE8 JZA5:JZA8 KIW5:KIW8 KSS5:KSS8 LCO5:LCO8 LMK5:LMK8 LWG5:LWG8 MGC5:MGC8 MPY5:MPY8 MZU5:MZU8 NJQ5:NJQ8 NTM5:NTM8 ODI5:ODI8 ONE5:ONE8 OXA5:OXA8 PGW5:PGW8 PQS5:PQS8 QAO5:QAO8 QKK5:QKK8 QUG5:QUG8 REC5:REC8 RNY5:RNY8 RXU5:RXU8 SHQ5:SHQ8 SRM5:SRM8 TBI5:TBI8 TLE5:TLE8 TVA5:TVA8 UEW5:UEW8 UOS5:UOS8 UYO5:UYO8 VIK5:VIK8 VSG5:VSG8 WCC5:WCC8 WLY5:WLY8 WVU5:WVU8 W65545:W65548 JR65545:JR65548 TN65545:TN65548 ADJ65545:ADJ65548 ANF65545:ANF65548 AXB65545:AXB65548 BGX65545:BGX65548 BQT65545:BQT65548 CAP65545:CAP65548 CKL65545:CKL65548 CUH65545:CUH65548 DED65545:DED65548 DNZ65545:DNZ65548 DXV65545:DXV65548 EHR65545:EHR65548 ERN65545:ERN65548 FBJ65545:FBJ65548 FLF65545:FLF65548 FVB65545:FVB65548 GEX65545:GEX65548 GOT65545:GOT65548 GYP65545:GYP65548 HIL65545:HIL65548 HSH65545:HSH65548 ICD65545:ICD65548 ILZ65545:ILZ65548 IVV65545:IVV65548 JFR65545:JFR65548 JPN65545:JPN65548 JZJ65545:JZJ65548 KJF65545:KJF65548 KTB65545:KTB65548 LCX65545:LCX65548 LMT65545:LMT65548 LWP65545:LWP65548 MGL65545:MGL65548 MQH65545:MQH65548 NAD65545:NAD65548 NJZ65545:NJZ65548 NTV65545:NTV65548 ODR65545:ODR65548 ONN65545:ONN65548 OXJ65545:OXJ65548 PHF65545:PHF65548 PRB65545:PRB65548 QAX65545:QAX65548 QKT65545:QKT65548 QUP65545:QUP65548 REL65545:REL65548 ROH65545:ROH65548 RYD65545:RYD65548 SHZ65545:SHZ65548 SRV65545:SRV65548 TBR65545:TBR65548 TLN65545:TLN65548 TVJ65545:TVJ65548 UFF65545:UFF65548 UPB65545:UPB65548 UYX65545:UYX65548 VIT65545:VIT65548 VSP65545:VSP65548 WCL65545:WCL65548 WMH65545:WMH65548 WWD65545:WWD65548 W131081:W131084 JR131081:JR131084 TN131081:TN131084 ADJ131081:ADJ131084 ANF131081:ANF131084 AXB131081:AXB131084 BGX131081:BGX131084 BQT131081:BQT131084 CAP131081:CAP131084 CKL131081:CKL131084 CUH131081:CUH131084 DED131081:DED131084 DNZ131081:DNZ131084 DXV131081:DXV131084 EHR131081:EHR131084 ERN131081:ERN131084 FBJ131081:FBJ131084 FLF131081:FLF131084 FVB131081:FVB131084 GEX131081:GEX131084 GOT131081:GOT131084 GYP131081:GYP131084 HIL131081:HIL131084 HSH131081:HSH131084 ICD131081:ICD131084 ILZ131081:ILZ131084 IVV131081:IVV131084 JFR131081:JFR131084 JPN131081:JPN131084 JZJ131081:JZJ131084 KJF131081:KJF131084 KTB131081:KTB131084 LCX131081:LCX131084 LMT131081:LMT131084 LWP131081:LWP131084 MGL131081:MGL131084 MQH131081:MQH131084 NAD131081:NAD131084 NJZ131081:NJZ131084 NTV131081:NTV131084 ODR131081:ODR131084 ONN131081:ONN131084 OXJ131081:OXJ131084 PHF131081:PHF131084 PRB131081:PRB131084 QAX131081:QAX131084 QKT131081:QKT131084 QUP131081:QUP131084 REL131081:REL131084 ROH131081:ROH131084 RYD131081:RYD131084 SHZ131081:SHZ131084 SRV131081:SRV131084 TBR131081:TBR131084 TLN131081:TLN131084 TVJ131081:TVJ131084 UFF131081:UFF131084 UPB131081:UPB131084 UYX131081:UYX131084 VIT131081:VIT131084 VSP131081:VSP131084 WCL131081:WCL131084 WMH131081:WMH131084 WWD131081:WWD131084 W196617:W196620 JR196617:JR196620 TN196617:TN196620 ADJ196617:ADJ196620 ANF196617:ANF196620 AXB196617:AXB196620 BGX196617:BGX196620 BQT196617:BQT196620 CAP196617:CAP196620 CKL196617:CKL196620 CUH196617:CUH196620 DED196617:DED196620 DNZ196617:DNZ196620 DXV196617:DXV196620 EHR196617:EHR196620 ERN196617:ERN196620 FBJ196617:FBJ196620 FLF196617:FLF196620 FVB196617:FVB196620 GEX196617:GEX196620 GOT196617:GOT196620 GYP196617:GYP196620 HIL196617:HIL196620 HSH196617:HSH196620 ICD196617:ICD196620 ILZ196617:ILZ196620 IVV196617:IVV196620 JFR196617:JFR196620 JPN196617:JPN196620 JZJ196617:JZJ196620 KJF196617:KJF196620 KTB196617:KTB196620 LCX196617:LCX196620 LMT196617:LMT196620 LWP196617:LWP196620 MGL196617:MGL196620 MQH196617:MQH196620 NAD196617:NAD196620 NJZ196617:NJZ196620 NTV196617:NTV196620 ODR196617:ODR196620 ONN196617:ONN196620 OXJ196617:OXJ196620 PHF196617:PHF196620 PRB196617:PRB196620 QAX196617:QAX196620 QKT196617:QKT196620 QUP196617:QUP196620 REL196617:REL196620 ROH196617:ROH196620 RYD196617:RYD196620 SHZ196617:SHZ196620 SRV196617:SRV196620 TBR196617:TBR196620 TLN196617:TLN196620 TVJ196617:TVJ196620 UFF196617:UFF196620 UPB196617:UPB196620 UYX196617:UYX196620 VIT196617:VIT196620 VSP196617:VSP196620 WCL196617:WCL196620 WMH196617:WMH196620 WWD196617:WWD196620 W262153:W262156 JR262153:JR262156 TN262153:TN262156 ADJ262153:ADJ262156 ANF262153:ANF262156 AXB262153:AXB262156 BGX262153:BGX262156 BQT262153:BQT262156 CAP262153:CAP262156 CKL262153:CKL262156 CUH262153:CUH262156 DED262153:DED262156 DNZ262153:DNZ262156 DXV262153:DXV262156 EHR262153:EHR262156 ERN262153:ERN262156 FBJ262153:FBJ262156 FLF262153:FLF262156 FVB262153:FVB262156 GEX262153:GEX262156 GOT262153:GOT262156 GYP262153:GYP262156 HIL262153:HIL262156 HSH262153:HSH262156 ICD262153:ICD262156 ILZ262153:ILZ262156 IVV262153:IVV262156 JFR262153:JFR262156 JPN262153:JPN262156 JZJ262153:JZJ262156 KJF262153:KJF262156 KTB262153:KTB262156 LCX262153:LCX262156 LMT262153:LMT262156 LWP262153:LWP262156 MGL262153:MGL262156 MQH262153:MQH262156 NAD262153:NAD262156 NJZ262153:NJZ262156 NTV262153:NTV262156 ODR262153:ODR262156 ONN262153:ONN262156 OXJ262153:OXJ262156 PHF262153:PHF262156 PRB262153:PRB262156 QAX262153:QAX262156 QKT262153:QKT262156 QUP262153:QUP262156 REL262153:REL262156 ROH262153:ROH262156 RYD262153:RYD262156 SHZ262153:SHZ262156 SRV262153:SRV262156 TBR262153:TBR262156 TLN262153:TLN262156 TVJ262153:TVJ262156 UFF262153:UFF262156 UPB262153:UPB262156 UYX262153:UYX262156 VIT262153:VIT262156 VSP262153:VSP262156 WCL262153:WCL262156 WMH262153:WMH262156 WWD262153:WWD262156 W327689:W327692 JR327689:JR327692 TN327689:TN327692 ADJ327689:ADJ327692 ANF327689:ANF327692 AXB327689:AXB327692 BGX327689:BGX327692 BQT327689:BQT327692 CAP327689:CAP327692 CKL327689:CKL327692 CUH327689:CUH327692 DED327689:DED327692 DNZ327689:DNZ327692 DXV327689:DXV327692 EHR327689:EHR327692 ERN327689:ERN327692 FBJ327689:FBJ327692 FLF327689:FLF327692 FVB327689:FVB327692 GEX327689:GEX327692 GOT327689:GOT327692 GYP327689:GYP327692 HIL327689:HIL327692 HSH327689:HSH327692 ICD327689:ICD327692 ILZ327689:ILZ327692 IVV327689:IVV327692 JFR327689:JFR327692 JPN327689:JPN327692 JZJ327689:JZJ327692 KJF327689:KJF327692 KTB327689:KTB327692 LCX327689:LCX327692 LMT327689:LMT327692 LWP327689:LWP327692 MGL327689:MGL327692 MQH327689:MQH327692 NAD327689:NAD327692 NJZ327689:NJZ327692 NTV327689:NTV327692 ODR327689:ODR327692 ONN327689:ONN327692 OXJ327689:OXJ327692 PHF327689:PHF327692 PRB327689:PRB327692 QAX327689:QAX327692 QKT327689:QKT327692 QUP327689:QUP327692 REL327689:REL327692 ROH327689:ROH327692 RYD327689:RYD327692 SHZ327689:SHZ327692 SRV327689:SRV327692 TBR327689:TBR327692 TLN327689:TLN327692 TVJ327689:TVJ327692 UFF327689:UFF327692 UPB327689:UPB327692 UYX327689:UYX327692 VIT327689:VIT327692 VSP327689:VSP327692 WCL327689:WCL327692 WMH327689:WMH327692 WWD327689:WWD327692 W393225:W393228 JR393225:JR393228 TN393225:TN393228 ADJ393225:ADJ393228 ANF393225:ANF393228 AXB393225:AXB393228 BGX393225:BGX393228 BQT393225:BQT393228 CAP393225:CAP393228 CKL393225:CKL393228 CUH393225:CUH393228 DED393225:DED393228 DNZ393225:DNZ393228 DXV393225:DXV393228 EHR393225:EHR393228 ERN393225:ERN393228 FBJ393225:FBJ393228 FLF393225:FLF393228 FVB393225:FVB393228 GEX393225:GEX393228 GOT393225:GOT393228 GYP393225:GYP393228 HIL393225:HIL393228 HSH393225:HSH393228 ICD393225:ICD393228 ILZ393225:ILZ393228 IVV393225:IVV393228 JFR393225:JFR393228 JPN393225:JPN393228 JZJ393225:JZJ393228 KJF393225:KJF393228 KTB393225:KTB393228 LCX393225:LCX393228 LMT393225:LMT393228 LWP393225:LWP393228 MGL393225:MGL393228 MQH393225:MQH393228 NAD393225:NAD393228 NJZ393225:NJZ393228 NTV393225:NTV393228 ODR393225:ODR393228 ONN393225:ONN393228 OXJ393225:OXJ393228 PHF393225:PHF393228 PRB393225:PRB393228 QAX393225:QAX393228 QKT393225:QKT393228 QUP393225:QUP393228 REL393225:REL393228 ROH393225:ROH393228 RYD393225:RYD393228 SHZ393225:SHZ393228 SRV393225:SRV393228 TBR393225:TBR393228 TLN393225:TLN393228 TVJ393225:TVJ393228 UFF393225:UFF393228 UPB393225:UPB393228 UYX393225:UYX393228 VIT393225:VIT393228 VSP393225:VSP393228 WCL393225:WCL393228 WMH393225:WMH393228 WWD393225:WWD393228 W458761:W458764 JR458761:JR458764 TN458761:TN458764 ADJ458761:ADJ458764 ANF458761:ANF458764 AXB458761:AXB458764 BGX458761:BGX458764 BQT458761:BQT458764 CAP458761:CAP458764 CKL458761:CKL458764 CUH458761:CUH458764 DED458761:DED458764 DNZ458761:DNZ458764 DXV458761:DXV458764 EHR458761:EHR458764 ERN458761:ERN458764 FBJ458761:FBJ458764 FLF458761:FLF458764 FVB458761:FVB458764 GEX458761:GEX458764 GOT458761:GOT458764 GYP458761:GYP458764 HIL458761:HIL458764 HSH458761:HSH458764 ICD458761:ICD458764 ILZ458761:ILZ458764 IVV458761:IVV458764 JFR458761:JFR458764 JPN458761:JPN458764 JZJ458761:JZJ458764 KJF458761:KJF458764 KTB458761:KTB458764 LCX458761:LCX458764 LMT458761:LMT458764 LWP458761:LWP458764 MGL458761:MGL458764 MQH458761:MQH458764 NAD458761:NAD458764 NJZ458761:NJZ458764 NTV458761:NTV458764 ODR458761:ODR458764 ONN458761:ONN458764 OXJ458761:OXJ458764 PHF458761:PHF458764 PRB458761:PRB458764 QAX458761:QAX458764 QKT458761:QKT458764 QUP458761:QUP458764 REL458761:REL458764 ROH458761:ROH458764 RYD458761:RYD458764 SHZ458761:SHZ458764 SRV458761:SRV458764 TBR458761:TBR458764 TLN458761:TLN458764 TVJ458761:TVJ458764 UFF458761:UFF458764 UPB458761:UPB458764 UYX458761:UYX458764 VIT458761:VIT458764 VSP458761:VSP458764 WCL458761:WCL458764 WMH458761:WMH458764 WWD458761:WWD458764 W524297:W524300 JR524297:JR524300 TN524297:TN524300 ADJ524297:ADJ524300 ANF524297:ANF524300 AXB524297:AXB524300 BGX524297:BGX524300 BQT524297:BQT524300 CAP524297:CAP524300 CKL524297:CKL524300 CUH524297:CUH524300 DED524297:DED524300 DNZ524297:DNZ524300 DXV524297:DXV524300 EHR524297:EHR524300 ERN524297:ERN524300 FBJ524297:FBJ524300 FLF524297:FLF524300 FVB524297:FVB524300 GEX524297:GEX524300 GOT524297:GOT524300 GYP524297:GYP524300 HIL524297:HIL524300 HSH524297:HSH524300 ICD524297:ICD524300 ILZ524297:ILZ524300 IVV524297:IVV524300 JFR524297:JFR524300 JPN524297:JPN524300 JZJ524297:JZJ524300 KJF524297:KJF524300 KTB524297:KTB524300 LCX524297:LCX524300 LMT524297:LMT524300 LWP524297:LWP524300 MGL524297:MGL524300 MQH524297:MQH524300 NAD524297:NAD524300 NJZ524297:NJZ524300 NTV524297:NTV524300 ODR524297:ODR524300 ONN524297:ONN524300 OXJ524297:OXJ524300 PHF524297:PHF524300 PRB524297:PRB524300 QAX524297:QAX524300 QKT524297:QKT524300 QUP524297:QUP524300 REL524297:REL524300 ROH524297:ROH524300 RYD524297:RYD524300 SHZ524297:SHZ524300 SRV524297:SRV524300 TBR524297:TBR524300 TLN524297:TLN524300 TVJ524297:TVJ524300 UFF524297:UFF524300 UPB524297:UPB524300 UYX524297:UYX524300 VIT524297:VIT524300 VSP524297:VSP524300 WCL524297:WCL524300 WMH524297:WMH524300 WWD524297:WWD524300 W589833:W589836 JR589833:JR589836 TN589833:TN589836 ADJ589833:ADJ589836 ANF589833:ANF589836 AXB589833:AXB589836 BGX589833:BGX589836 BQT589833:BQT589836 CAP589833:CAP589836 CKL589833:CKL589836 CUH589833:CUH589836 DED589833:DED589836 DNZ589833:DNZ589836 DXV589833:DXV589836 EHR589833:EHR589836 ERN589833:ERN589836 FBJ589833:FBJ589836 FLF589833:FLF589836 FVB589833:FVB589836 GEX589833:GEX589836 GOT589833:GOT589836 GYP589833:GYP589836 HIL589833:HIL589836 HSH589833:HSH589836 ICD589833:ICD589836 ILZ589833:ILZ589836 IVV589833:IVV589836 JFR589833:JFR589836 JPN589833:JPN589836 JZJ589833:JZJ589836 KJF589833:KJF589836 KTB589833:KTB589836 LCX589833:LCX589836 LMT589833:LMT589836 LWP589833:LWP589836 MGL589833:MGL589836 MQH589833:MQH589836 NAD589833:NAD589836 NJZ589833:NJZ589836 NTV589833:NTV589836 ODR589833:ODR589836 ONN589833:ONN589836 OXJ589833:OXJ589836 PHF589833:PHF589836 PRB589833:PRB589836 QAX589833:QAX589836 QKT589833:QKT589836 QUP589833:QUP589836 REL589833:REL589836 ROH589833:ROH589836 RYD589833:RYD589836 SHZ589833:SHZ589836 SRV589833:SRV589836 TBR589833:TBR589836 TLN589833:TLN589836 TVJ589833:TVJ589836 UFF589833:UFF589836 UPB589833:UPB589836 UYX589833:UYX589836 VIT589833:VIT589836 VSP589833:VSP589836 WCL589833:WCL589836 WMH589833:WMH589836 WWD589833:WWD589836 W655369:W655372 JR655369:JR655372 TN655369:TN655372 ADJ655369:ADJ655372 ANF655369:ANF655372 AXB655369:AXB655372 BGX655369:BGX655372 BQT655369:BQT655372 CAP655369:CAP655372 CKL655369:CKL655372 CUH655369:CUH655372 DED655369:DED655372 DNZ655369:DNZ655372 DXV655369:DXV655372 EHR655369:EHR655372 ERN655369:ERN655372 FBJ655369:FBJ655372 FLF655369:FLF655372 FVB655369:FVB655372 GEX655369:GEX655372 GOT655369:GOT655372 GYP655369:GYP655372 HIL655369:HIL655372 HSH655369:HSH655372 ICD655369:ICD655372 ILZ655369:ILZ655372 IVV655369:IVV655372 JFR655369:JFR655372 JPN655369:JPN655372 JZJ655369:JZJ655372 KJF655369:KJF655372 KTB655369:KTB655372 LCX655369:LCX655372 LMT655369:LMT655372 LWP655369:LWP655372 MGL655369:MGL655372 MQH655369:MQH655372 NAD655369:NAD655372 NJZ655369:NJZ655372 NTV655369:NTV655372 ODR655369:ODR655372 ONN655369:ONN655372 OXJ655369:OXJ655372 PHF655369:PHF655372 PRB655369:PRB655372 QAX655369:QAX655372 QKT655369:QKT655372 QUP655369:QUP655372 REL655369:REL655372 ROH655369:ROH655372 RYD655369:RYD655372 SHZ655369:SHZ655372 SRV655369:SRV655372 TBR655369:TBR655372 TLN655369:TLN655372 TVJ655369:TVJ655372 UFF655369:UFF655372 UPB655369:UPB655372 UYX655369:UYX655372 VIT655369:VIT655372 VSP655369:VSP655372 WCL655369:WCL655372 WMH655369:WMH655372 WWD655369:WWD655372 W720905:W720908 JR720905:JR720908 TN720905:TN720908 ADJ720905:ADJ720908 ANF720905:ANF720908 AXB720905:AXB720908 BGX720905:BGX720908 BQT720905:BQT720908 CAP720905:CAP720908 CKL720905:CKL720908 CUH720905:CUH720908 DED720905:DED720908 DNZ720905:DNZ720908 DXV720905:DXV720908 EHR720905:EHR720908 ERN720905:ERN720908 FBJ720905:FBJ720908 FLF720905:FLF720908 FVB720905:FVB720908 GEX720905:GEX720908 GOT720905:GOT720908 GYP720905:GYP720908 HIL720905:HIL720908 HSH720905:HSH720908 ICD720905:ICD720908 ILZ720905:ILZ720908 IVV720905:IVV720908 JFR720905:JFR720908 JPN720905:JPN720908 JZJ720905:JZJ720908 KJF720905:KJF720908 KTB720905:KTB720908 LCX720905:LCX720908 LMT720905:LMT720908 LWP720905:LWP720908 MGL720905:MGL720908 MQH720905:MQH720908 NAD720905:NAD720908 NJZ720905:NJZ720908 NTV720905:NTV720908 ODR720905:ODR720908 ONN720905:ONN720908 OXJ720905:OXJ720908 PHF720905:PHF720908 PRB720905:PRB720908 QAX720905:QAX720908 QKT720905:QKT720908 QUP720905:QUP720908 REL720905:REL720908 ROH720905:ROH720908 RYD720905:RYD720908 SHZ720905:SHZ720908 SRV720905:SRV720908 TBR720905:TBR720908 TLN720905:TLN720908 TVJ720905:TVJ720908 UFF720905:UFF720908 UPB720905:UPB720908 UYX720905:UYX720908 VIT720905:VIT720908 VSP720905:VSP720908 WCL720905:WCL720908 WMH720905:WMH720908 WWD720905:WWD720908 W786441:W786444 JR786441:JR786444 TN786441:TN786444 ADJ786441:ADJ786444 ANF786441:ANF786444 AXB786441:AXB786444 BGX786441:BGX786444 BQT786441:BQT786444 CAP786441:CAP786444 CKL786441:CKL786444 CUH786441:CUH786444 DED786441:DED786444 DNZ786441:DNZ786444 DXV786441:DXV786444 EHR786441:EHR786444 ERN786441:ERN786444 FBJ786441:FBJ786444 FLF786441:FLF786444 FVB786441:FVB786444 GEX786441:GEX786444 GOT786441:GOT786444 GYP786441:GYP786444 HIL786441:HIL786444 HSH786441:HSH786444 ICD786441:ICD786444 ILZ786441:ILZ786444 IVV786441:IVV786444 JFR786441:JFR786444 JPN786441:JPN786444 JZJ786441:JZJ786444 KJF786441:KJF786444 KTB786441:KTB786444 LCX786441:LCX786444 LMT786441:LMT786444 LWP786441:LWP786444 MGL786441:MGL786444 MQH786441:MQH786444 NAD786441:NAD786444 NJZ786441:NJZ786444 NTV786441:NTV786444 ODR786441:ODR786444 ONN786441:ONN786444 OXJ786441:OXJ786444 PHF786441:PHF786444 PRB786441:PRB786444 QAX786441:QAX786444 QKT786441:QKT786444 QUP786441:QUP786444 REL786441:REL786444 ROH786441:ROH786444 RYD786441:RYD786444 SHZ786441:SHZ786444 SRV786441:SRV786444 TBR786441:TBR786444 TLN786441:TLN786444 TVJ786441:TVJ786444 UFF786441:UFF786444 UPB786441:UPB786444 UYX786441:UYX786444 VIT786441:VIT786444 VSP786441:VSP786444 WCL786441:WCL786444 WMH786441:WMH786444 WWD786441:WWD786444 W851977:W851980 JR851977:JR851980 TN851977:TN851980 ADJ851977:ADJ851980 ANF851977:ANF851980 AXB851977:AXB851980 BGX851977:BGX851980 BQT851977:BQT851980 CAP851977:CAP851980 CKL851977:CKL851980 CUH851977:CUH851980 DED851977:DED851980 DNZ851977:DNZ851980 DXV851977:DXV851980 EHR851977:EHR851980 ERN851977:ERN851980 FBJ851977:FBJ851980 FLF851977:FLF851980 FVB851977:FVB851980 GEX851977:GEX851980 GOT851977:GOT851980 GYP851977:GYP851980 HIL851977:HIL851980 HSH851977:HSH851980 ICD851977:ICD851980 ILZ851977:ILZ851980 IVV851977:IVV851980 JFR851977:JFR851980 JPN851977:JPN851980 JZJ851977:JZJ851980 KJF851977:KJF851980 KTB851977:KTB851980 LCX851977:LCX851980 LMT851977:LMT851980 LWP851977:LWP851980 MGL851977:MGL851980 MQH851977:MQH851980 NAD851977:NAD851980 NJZ851977:NJZ851980 NTV851977:NTV851980 ODR851977:ODR851980 ONN851977:ONN851980 OXJ851977:OXJ851980 PHF851977:PHF851980 PRB851977:PRB851980 QAX851977:QAX851980 QKT851977:QKT851980 QUP851977:QUP851980 REL851977:REL851980 ROH851977:ROH851980 RYD851977:RYD851980 SHZ851977:SHZ851980 SRV851977:SRV851980 TBR851977:TBR851980 TLN851977:TLN851980 TVJ851977:TVJ851980 UFF851977:UFF851980 UPB851977:UPB851980 UYX851977:UYX851980 VIT851977:VIT851980 VSP851977:VSP851980 WCL851977:WCL851980 WMH851977:WMH851980 WWD851977:WWD851980 W917513:W917516 JR917513:JR917516 TN917513:TN917516 ADJ917513:ADJ917516 ANF917513:ANF917516 AXB917513:AXB917516 BGX917513:BGX917516 BQT917513:BQT917516 CAP917513:CAP917516 CKL917513:CKL917516 CUH917513:CUH917516 DED917513:DED917516 DNZ917513:DNZ917516 DXV917513:DXV917516 EHR917513:EHR917516 ERN917513:ERN917516 FBJ917513:FBJ917516 FLF917513:FLF917516 FVB917513:FVB917516 GEX917513:GEX917516 GOT917513:GOT917516 GYP917513:GYP917516 HIL917513:HIL917516 HSH917513:HSH917516 ICD917513:ICD917516 ILZ917513:ILZ917516 IVV917513:IVV917516 JFR917513:JFR917516 JPN917513:JPN917516 JZJ917513:JZJ917516 KJF917513:KJF917516 KTB917513:KTB917516 LCX917513:LCX917516 LMT917513:LMT917516 LWP917513:LWP917516 MGL917513:MGL917516 MQH917513:MQH917516 NAD917513:NAD917516 NJZ917513:NJZ917516 NTV917513:NTV917516 ODR917513:ODR917516 ONN917513:ONN917516 OXJ917513:OXJ917516 PHF917513:PHF917516 PRB917513:PRB917516 QAX917513:QAX917516 QKT917513:QKT917516 QUP917513:QUP917516 REL917513:REL917516 ROH917513:ROH917516 RYD917513:RYD917516 SHZ917513:SHZ917516 SRV917513:SRV917516 TBR917513:TBR917516 TLN917513:TLN917516 TVJ917513:TVJ917516 UFF917513:UFF917516 UPB917513:UPB917516 UYX917513:UYX917516 VIT917513:VIT917516 VSP917513:VSP917516 WCL917513:WCL917516 WMH917513:WMH917516 WWD917513:WWD917516 W983049:W983052 JR983049:JR983052 TN983049:TN983052 ADJ983049:ADJ983052 ANF983049:ANF983052 AXB983049:AXB983052 BGX983049:BGX983052 BQT983049:BQT983052 CAP983049:CAP983052 CKL983049:CKL983052 CUH983049:CUH983052 DED983049:DED983052 DNZ983049:DNZ983052 DXV983049:DXV983052 EHR983049:EHR983052 ERN983049:ERN983052 FBJ983049:FBJ983052 FLF983049:FLF983052 FVB983049:FVB983052 GEX983049:GEX983052 GOT983049:GOT983052 GYP983049:GYP983052 HIL983049:HIL983052 HSH983049:HSH983052 ICD983049:ICD983052 ILZ983049:ILZ983052 IVV983049:IVV983052 JFR983049:JFR983052 JPN983049:JPN983052 JZJ983049:JZJ983052 KJF983049:KJF983052 KTB983049:KTB983052 LCX983049:LCX983052 LMT983049:LMT983052 LWP983049:LWP983052 MGL983049:MGL983052 MQH983049:MQH983052 NAD983049:NAD983052 NJZ983049:NJZ983052 NTV983049:NTV983052 ODR983049:ODR983052 ONN983049:ONN983052 OXJ983049:OXJ983052 PHF983049:PHF983052 PRB983049:PRB983052 QAX983049:QAX983052 QKT983049:QKT983052 QUP983049:QUP983052 REL983049:REL983052 ROH983049:ROH983052 RYD983049:RYD983052 SHZ983049:SHZ983052 SRV983049:SRV983052 TBR983049:TBR983052 TLN983049:TLN983052 TVJ983049:TVJ983052 UFF983049:UFF983052 UPB983049:UPB983052 UYX983049:UYX983052 VIT983049:VIT983052 VSP983049:VSP983052 WCL983049:WCL983052 WMH983049:WMH983052 WWD983049:WWD983052 WWD983060:WWD983083 JI16:JI49 TE16:TE49 ADA16:ADA49 AMW16:AMW49 AWS16:AWS49 BGO16:BGO49 BQK16:BQK49 CAG16:CAG49 CKC16:CKC49 CTY16:CTY49 DDU16:DDU49 DNQ16:DNQ49 DXM16:DXM49 EHI16:EHI49 ERE16:ERE49 FBA16:FBA49 FKW16:FKW49 FUS16:FUS49 GEO16:GEO49 GOK16:GOK49 GYG16:GYG49 HIC16:HIC49 HRY16:HRY49 IBU16:IBU49 ILQ16:ILQ49 IVM16:IVM49 JFI16:JFI49 JPE16:JPE49 JZA16:JZA49 KIW16:KIW49 KSS16:KSS49 LCO16:LCO49 LMK16:LMK49 LWG16:LWG49 MGC16:MGC49 MPY16:MPY49 MZU16:MZU49 NJQ16:NJQ49 NTM16:NTM49 ODI16:ODI49 ONE16:ONE49 OXA16:OXA49 PGW16:PGW49 PQS16:PQS49 QAO16:QAO49 QKK16:QKK49 QUG16:QUG49 REC16:REC49 RNY16:RNY49 RXU16:RXU49 SHQ16:SHQ49 SRM16:SRM49 TBI16:TBI49 TLE16:TLE49 TVA16:TVA49 UEW16:UEW49 UOS16:UOS49 UYO16:UYO49 VIK16:VIK49 VSG16:VSG49 WCC16:WCC49 WLY16:WLY49 WVU16:WVU49 W65556:W65579 JR65556:JR65579 TN65556:TN65579 ADJ65556:ADJ65579 ANF65556:ANF65579 AXB65556:AXB65579 BGX65556:BGX65579 BQT65556:BQT65579 CAP65556:CAP65579 CKL65556:CKL65579 CUH65556:CUH65579 DED65556:DED65579 DNZ65556:DNZ65579 DXV65556:DXV65579 EHR65556:EHR65579 ERN65556:ERN65579 FBJ65556:FBJ65579 FLF65556:FLF65579 FVB65556:FVB65579 GEX65556:GEX65579 GOT65556:GOT65579 GYP65556:GYP65579 HIL65556:HIL65579 HSH65556:HSH65579 ICD65556:ICD65579 ILZ65556:ILZ65579 IVV65556:IVV65579 JFR65556:JFR65579 JPN65556:JPN65579 JZJ65556:JZJ65579 KJF65556:KJF65579 KTB65556:KTB65579 LCX65556:LCX65579 LMT65556:LMT65579 LWP65556:LWP65579 MGL65556:MGL65579 MQH65556:MQH65579 NAD65556:NAD65579 NJZ65556:NJZ65579 NTV65556:NTV65579 ODR65556:ODR65579 ONN65556:ONN65579 OXJ65556:OXJ65579 PHF65556:PHF65579 PRB65556:PRB65579 QAX65556:QAX65579 QKT65556:QKT65579 QUP65556:QUP65579 REL65556:REL65579 ROH65556:ROH65579 RYD65556:RYD65579 SHZ65556:SHZ65579 SRV65556:SRV65579 TBR65556:TBR65579 TLN65556:TLN65579 TVJ65556:TVJ65579 UFF65556:UFF65579 UPB65556:UPB65579 UYX65556:UYX65579 VIT65556:VIT65579 VSP65556:VSP65579 WCL65556:WCL65579 WMH65556:WMH65579 WWD65556:WWD65579 W131092:W131115 JR131092:JR131115 TN131092:TN131115 ADJ131092:ADJ131115 ANF131092:ANF131115 AXB131092:AXB131115 BGX131092:BGX131115 BQT131092:BQT131115 CAP131092:CAP131115 CKL131092:CKL131115 CUH131092:CUH131115 DED131092:DED131115 DNZ131092:DNZ131115 DXV131092:DXV131115 EHR131092:EHR131115 ERN131092:ERN131115 FBJ131092:FBJ131115 FLF131092:FLF131115 FVB131092:FVB131115 GEX131092:GEX131115 GOT131092:GOT131115 GYP131092:GYP131115 HIL131092:HIL131115 HSH131092:HSH131115 ICD131092:ICD131115 ILZ131092:ILZ131115 IVV131092:IVV131115 JFR131092:JFR131115 JPN131092:JPN131115 JZJ131092:JZJ131115 KJF131092:KJF131115 KTB131092:KTB131115 LCX131092:LCX131115 LMT131092:LMT131115 LWP131092:LWP131115 MGL131092:MGL131115 MQH131092:MQH131115 NAD131092:NAD131115 NJZ131092:NJZ131115 NTV131092:NTV131115 ODR131092:ODR131115 ONN131092:ONN131115 OXJ131092:OXJ131115 PHF131092:PHF131115 PRB131092:PRB131115 QAX131092:QAX131115 QKT131092:QKT131115 QUP131092:QUP131115 REL131092:REL131115 ROH131092:ROH131115 RYD131092:RYD131115 SHZ131092:SHZ131115 SRV131092:SRV131115 TBR131092:TBR131115 TLN131092:TLN131115 TVJ131092:TVJ131115 UFF131092:UFF131115 UPB131092:UPB131115 UYX131092:UYX131115 VIT131092:VIT131115 VSP131092:VSP131115 WCL131092:WCL131115 WMH131092:WMH131115 WWD131092:WWD131115 W196628:W196651 JR196628:JR196651 TN196628:TN196651 ADJ196628:ADJ196651 ANF196628:ANF196651 AXB196628:AXB196651 BGX196628:BGX196651 BQT196628:BQT196651 CAP196628:CAP196651 CKL196628:CKL196651 CUH196628:CUH196651 DED196628:DED196651 DNZ196628:DNZ196651 DXV196628:DXV196651 EHR196628:EHR196651 ERN196628:ERN196651 FBJ196628:FBJ196651 FLF196628:FLF196651 FVB196628:FVB196651 GEX196628:GEX196651 GOT196628:GOT196651 GYP196628:GYP196651 HIL196628:HIL196651 HSH196628:HSH196651 ICD196628:ICD196651 ILZ196628:ILZ196651 IVV196628:IVV196651 JFR196628:JFR196651 JPN196628:JPN196651 JZJ196628:JZJ196651 KJF196628:KJF196651 KTB196628:KTB196651 LCX196628:LCX196651 LMT196628:LMT196651 LWP196628:LWP196651 MGL196628:MGL196651 MQH196628:MQH196651 NAD196628:NAD196651 NJZ196628:NJZ196651 NTV196628:NTV196651 ODR196628:ODR196651 ONN196628:ONN196651 OXJ196628:OXJ196651 PHF196628:PHF196651 PRB196628:PRB196651 QAX196628:QAX196651 QKT196628:QKT196651 QUP196628:QUP196651 REL196628:REL196651 ROH196628:ROH196651 RYD196628:RYD196651 SHZ196628:SHZ196651 SRV196628:SRV196651 TBR196628:TBR196651 TLN196628:TLN196651 TVJ196628:TVJ196651 UFF196628:UFF196651 UPB196628:UPB196651 UYX196628:UYX196651 VIT196628:VIT196651 VSP196628:VSP196651 WCL196628:WCL196651 WMH196628:WMH196651 WWD196628:WWD196651 W262164:W262187 JR262164:JR262187 TN262164:TN262187 ADJ262164:ADJ262187 ANF262164:ANF262187 AXB262164:AXB262187 BGX262164:BGX262187 BQT262164:BQT262187 CAP262164:CAP262187 CKL262164:CKL262187 CUH262164:CUH262187 DED262164:DED262187 DNZ262164:DNZ262187 DXV262164:DXV262187 EHR262164:EHR262187 ERN262164:ERN262187 FBJ262164:FBJ262187 FLF262164:FLF262187 FVB262164:FVB262187 GEX262164:GEX262187 GOT262164:GOT262187 GYP262164:GYP262187 HIL262164:HIL262187 HSH262164:HSH262187 ICD262164:ICD262187 ILZ262164:ILZ262187 IVV262164:IVV262187 JFR262164:JFR262187 JPN262164:JPN262187 JZJ262164:JZJ262187 KJF262164:KJF262187 KTB262164:KTB262187 LCX262164:LCX262187 LMT262164:LMT262187 LWP262164:LWP262187 MGL262164:MGL262187 MQH262164:MQH262187 NAD262164:NAD262187 NJZ262164:NJZ262187 NTV262164:NTV262187 ODR262164:ODR262187 ONN262164:ONN262187 OXJ262164:OXJ262187 PHF262164:PHF262187 PRB262164:PRB262187 QAX262164:QAX262187 QKT262164:QKT262187 QUP262164:QUP262187 REL262164:REL262187 ROH262164:ROH262187 RYD262164:RYD262187 SHZ262164:SHZ262187 SRV262164:SRV262187 TBR262164:TBR262187 TLN262164:TLN262187 TVJ262164:TVJ262187 UFF262164:UFF262187 UPB262164:UPB262187 UYX262164:UYX262187 VIT262164:VIT262187 VSP262164:VSP262187 WCL262164:WCL262187 WMH262164:WMH262187 WWD262164:WWD262187 W327700:W327723 JR327700:JR327723 TN327700:TN327723 ADJ327700:ADJ327723 ANF327700:ANF327723 AXB327700:AXB327723 BGX327700:BGX327723 BQT327700:BQT327723 CAP327700:CAP327723 CKL327700:CKL327723 CUH327700:CUH327723 DED327700:DED327723 DNZ327700:DNZ327723 DXV327700:DXV327723 EHR327700:EHR327723 ERN327700:ERN327723 FBJ327700:FBJ327723 FLF327700:FLF327723 FVB327700:FVB327723 GEX327700:GEX327723 GOT327700:GOT327723 GYP327700:GYP327723 HIL327700:HIL327723 HSH327700:HSH327723 ICD327700:ICD327723 ILZ327700:ILZ327723 IVV327700:IVV327723 JFR327700:JFR327723 JPN327700:JPN327723 JZJ327700:JZJ327723 KJF327700:KJF327723 KTB327700:KTB327723 LCX327700:LCX327723 LMT327700:LMT327723 LWP327700:LWP327723 MGL327700:MGL327723 MQH327700:MQH327723 NAD327700:NAD327723 NJZ327700:NJZ327723 NTV327700:NTV327723 ODR327700:ODR327723 ONN327700:ONN327723 OXJ327700:OXJ327723 PHF327700:PHF327723 PRB327700:PRB327723 QAX327700:QAX327723 QKT327700:QKT327723 QUP327700:QUP327723 REL327700:REL327723 ROH327700:ROH327723 RYD327700:RYD327723 SHZ327700:SHZ327723 SRV327700:SRV327723 TBR327700:TBR327723 TLN327700:TLN327723 TVJ327700:TVJ327723 UFF327700:UFF327723 UPB327700:UPB327723 UYX327700:UYX327723 VIT327700:VIT327723 VSP327700:VSP327723 WCL327700:WCL327723 WMH327700:WMH327723 WWD327700:WWD327723 W393236:W393259 JR393236:JR393259 TN393236:TN393259 ADJ393236:ADJ393259 ANF393236:ANF393259 AXB393236:AXB393259 BGX393236:BGX393259 BQT393236:BQT393259 CAP393236:CAP393259 CKL393236:CKL393259 CUH393236:CUH393259 DED393236:DED393259 DNZ393236:DNZ393259 DXV393236:DXV393259 EHR393236:EHR393259 ERN393236:ERN393259 FBJ393236:FBJ393259 FLF393236:FLF393259 FVB393236:FVB393259 GEX393236:GEX393259 GOT393236:GOT393259 GYP393236:GYP393259 HIL393236:HIL393259 HSH393236:HSH393259 ICD393236:ICD393259 ILZ393236:ILZ393259 IVV393236:IVV393259 JFR393236:JFR393259 JPN393236:JPN393259 JZJ393236:JZJ393259 KJF393236:KJF393259 KTB393236:KTB393259 LCX393236:LCX393259 LMT393236:LMT393259 LWP393236:LWP393259 MGL393236:MGL393259 MQH393236:MQH393259 NAD393236:NAD393259 NJZ393236:NJZ393259 NTV393236:NTV393259 ODR393236:ODR393259 ONN393236:ONN393259 OXJ393236:OXJ393259 PHF393236:PHF393259 PRB393236:PRB393259 QAX393236:QAX393259 QKT393236:QKT393259 QUP393236:QUP393259 REL393236:REL393259 ROH393236:ROH393259 RYD393236:RYD393259 SHZ393236:SHZ393259 SRV393236:SRV393259 TBR393236:TBR393259 TLN393236:TLN393259 TVJ393236:TVJ393259 UFF393236:UFF393259 UPB393236:UPB393259 UYX393236:UYX393259 VIT393236:VIT393259 VSP393236:VSP393259 WCL393236:WCL393259 WMH393236:WMH393259 WWD393236:WWD393259 W458772:W458795 JR458772:JR458795 TN458772:TN458795 ADJ458772:ADJ458795 ANF458772:ANF458795 AXB458772:AXB458795 BGX458772:BGX458795 BQT458772:BQT458795 CAP458772:CAP458795 CKL458772:CKL458795 CUH458772:CUH458795 DED458772:DED458795 DNZ458772:DNZ458795 DXV458772:DXV458795 EHR458772:EHR458795 ERN458772:ERN458795 FBJ458772:FBJ458795 FLF458772:FLF458795 FVB458772:FVB458795 GEX458772:GEX458795 GOT458772:GOT458795 GYP458772:GYP458795 HIL458772:HIL458795 HSH458772:HSH458795 ICD458772:ICD458795 ILZ458772:ILZ458795 IVV458772:IVV458795 JFR458772:JFR458795 JPN458772:JPN458795 JZJ458772:JZJ458795 KJF458772:KJF458795 KTB458772:KTB458795 LCX458772:LCX458795 LMT458772:LMT458795 LWP458772:LWP458795 MGL458772:MGL458795 MQH458772:MQH458795 NAD458772:NAD458795 NJZ458772:NJZ458795 NTV458772:NTV458795 ODR458772:ODR458795 ONN458772:ONN458795 OXJ458772:OXJ458795 PHF458772:PHF458795 PRB458772:PRB458795 QAX458772:QAX458795 QKT458772:QKT458795 QUP458772:QUP458795 REL458772:REL458795 ROH458772:ROH458795 RYD458772:RYD458795 SHZ458772:SHZ458795 SRV458772:SRV458795 TBR458772:TBR458795 TLN458772:TLN458795 TVJ458772:TVJ458795 UFF458772:UFF458795 UPB458772:UPB458795 UYX458772:UYX458795 VIT458772:VIT458795 VSP458772:VSP458795 WCL458772:WCL458795 WMH458772:WMH458795 WWD458772:WWD458795 W524308:W524331 JR524308:JR524331 TN524308:TN524331 ADJ524308:ADJ524331 ANF524308:ANF524331 AXB524308:AXB524331 BGX524308:BGX524331 BQT524308:BQT524331 CAP524308:CAP524331 CKL524308:CKL524331 CUH524308:CUH524331 DED524308:DED524331 DNZ524308:DNZ524331 DXV524308:DXV524331 EHR524308:EHR524331 ERN524308:ERN524331 FBJ524308:FBJ524331 FLF524308:FLF524331 FVB524308:FVB524331 GEX524308:GEX524331 GOT524308:GOT524331 GYP524308:GYP524331 HIL524308:HIL524331 HSH524308:HSH524331 ICD524308:ICD524331 ILZ524308:ILZ524331 IVV524308:IVV524331 JFR524308:JFR524331 JPN524308:JPN524331 JZJ524308:JZJ524331 KJF524308:KJF524331 KTB524308:KTB524331 LCX524308:LCX524331 LMT524308:LMT524331 LWP524308:LWP524331 MGL524308:MGL524331 MQH524308:MQH524331 NAD524308:NAD524331 NJZ524308:NJZ524331 NTV524308:NTV524331 ODR524308:ODR524331 ONN524308:ONN524331 OXJ524308:OXJ524331 PHF524308:PHF524331 PRB524308:PRB524331 QAX524308:QAX524331 QKT524308:QKT524331 QUP524308:QUP524331 REL524308:REL524331 ROH524308:ROH524331 RYD524308:RYD524331 SHZ524308:SHZ524331 SRV524308:SRV524331 TBR524308:TBR524331 TLN524308:TLN524331 TVJ524308:TVJ524331 UFF524308:UFF524331 UPB524308:UPB524331 UYX524308:UYX524331 VIT524308:VIT524331 VSP524308:VSP524331 WCL524308:WCL524331 WMH524308:WMH524331 WWD524308:WWD524331 W589844:W589867 JR589844:JR589867 TN589844:TN589867 ADJ589844:ADJ589867 ANF589844:ANF589867 AXB589844:AXB589867 BGX589844:BGX589867 BQT589844:BQT589867 CAP589844:CAP589867 CKL589844:CKL589867 CUH589844:CUH589867 DED589844:DED589867 DNZ589844:DNZ589867 DXV589844:DXV589867 EHR589844:EHR589867 ERN589844:ERN589867 FBJ589844:FBJ589867 FLF589844:FLF589867 FVB589844:FVB589867 GEX589844:GEX589867 GOT589844:GOT589867 GYP589844:GYP589867 HIL589844:HIL589867 HSH589844:HSH589867 ICD589844:ICD589867 ILZ589844:ILZ589867 IVV589844:IVV589867 JFR589844:JFR589867 JPN589844:JPN589867 JZJ589844:JZJ589867 KJF589844:KJF589867 KTB589844:KTB589867 LCX589844:LCX589867 LMT589844:LMT589867 LWP589844:LWP589867 MGL589844:MGL589867 MQH589844:MQH589867 NAD589844:NAD589867 NJZ589844:NJZ589867 NTV589844:NTV589867 ODR589844:ODR589867 ONN589844:ONN589867 OXJ589844:OXJ589867 PHF589844:PHF589867 PRB589844:PRB589867 QAX589844:QAX589867 QKT589844:QKT589867 QUP589844:QUP589867 REL589844:REL589867 ROH589844:ROH589867 RYD589844:RYD589867 SHZ589844:SHZ589867 SRV589844:SRV589867 TBR589844:TBR589867 TLN589844:TLN589867 TVJ589844:TVJ589867 UFF589844:UFF589867 UPB589844:UPB589867 UYX589844:UYX589867 VIT589844:VIT589867 VSP589844:VSP589867 WCL589844:WCL589867 WMH589844:WMH589867 WWD589844:WWD589867 W655380:W655403 JR655380:JR655403 TN655380:TN655403 ADJ655380:ADJ655403 ANF655380:ANF655403 AXB655380:AXB655403 BGX655380:BGX655403 BQT655380:BQT655403 CAP655380:CAP655403 CKL655380:CKL655403 CUH655380:CUH655403 DED655380:DED655403 DNZ655380:DNZ655403 DXV655380:DXV655403 EHR655380:EHR655403 ERN655380:ERN655403 FBJ655380:FBJ655403 FLF655380:FLF655403 FVB655380:FVB655403 GEX655380:GEX655403 GOT655380:GOT655403 GYP655380:GYP655403 HIL655380:HIL655403 HSH655380:HSH655403 ICD655380:ICD655403 ILZ655380:ILZ655403 IVV655380:IVV655403 JFR655380:JFR655403 JPN655380:JPN655403 JZJ655380:JZJ655403 KJF655380:KJF655403 KTB655380:KTB655403 LCX655380:LCX655403 LMT655380:LMT655403 LWP655380:LWP655403 MGL655380:MGL655403 MQH655380:MQH655403 NAD655380:NAD655403 NJZ655380:NJZ655403 NTV655380:NTV655403 ODR655380:ODR655403 ONN655380:ONN655403 OXJ655380:OXJ655403 PHF655380:PHF655403 PRB655380:PRB655403 QAX655380:QAX655403 QKT655380:QKT655403 QUP655380:QUP655403 REL655380:REL655403 ROH655380:ROH655403 RYD655380:RYD655403 SHZ655380:SHZ655403 SRV655380:SRV655403 TBR655380:TBR655403 TLN655380:TLN655403 TVJ655380:TVJ655403 UFF655380:UFF655403 UPB655380:UPB655403 UYX655380:UYX655403 VIT655380:VIT655403 VSP655380:VSP655403 WCL655380:WCL655403 WMH655380:WMH655403 WWD655380:WWD655403 W720916:W720939 JR720916:JR720939 TN720916:TN720939 ADJ720916:ADJ720939 ANF720916:ANF720939 AXB720916:AXB720939 BGX720916:BGX720939 BQT720916:BQT720939 CAP720916:CAP720939 CKL720916:CKL720939 CUH720916:CUH720939 DED720916:DED720939 DNZ720916:DNZ720939 DXV720916:DXV720939 EHR720916:EHR720939 ERN720916:ERN720939 FBJ720916:FBJ720939 FLF720916:FLF720939 FVB720916:FVB720939 GEX720916:GEX720939 GOT720916:GOT720939 GYP720916:GYP720939 HIL720916:HIL720939 HSH720916:HSH720939 ICD720916:ICD720939 ILZ720916:ILZ720939 IVV720916:IVV720939 JFR720916:JFR720939 JPN720916:JPN720939 JZJ720916:JZJ720939 KJF720916:KJF720939 KTB720916:KTB720939 LCX720916:LCX720939 LMT720916:LMT720939 LWP720916:LWP720939 MGL720916:MGL720939 MQH720916:MQH720939 NAD720916:NAD720939 NJZ720916:NJZ720939 NTV720916:NTV720939 ODR720916:ODR720939 ONN720916:ONN720939 OXJ720916:OXJ720939 PHF720916:PHF720939 PRB720916:PRB720939 QAX720916:QAX720939 QKT720916:QKT720939 QUP720916:QUP720939 REL720916:REL720939 ROH720916:ROH720939 RYD720916:RYD720939 SHZ720916:SHZ720939 SRV720916:SRV720939 TBR720916:TBR720939 TLN720916:TLN720939 TVJ720916:TVJ720939 UFF720916:UFF720939 UPB720916:UPB720939 UYX720916:UYX720939 VIT720916:VIT720939 VSP720916:VSP720939 WCL720916:WCL720939 WMH720916:WMH720939 WWD720916:WWD720939 W786452:W786475 JR786452:JR786475 TN786452:TN786475 ADJ786452:ADJ786475 ANF786452:ANF786475 AXB786452:AXB786475 BGX786452:BGX786475 BQT786452:BQT786475 CAP786452:CAP786475 CKL786452:CKL786475 CUH786452:CUH786475 DED786452:DED786475 DNZ786452:DNZ786475 DXV786452:DXV786475 EHR786452:EHR786475 ERN786452:ERN786475 FBJ786452:FBJ786475 FLF786452:FLF786475 FVB786452:FVB786475 GEX786452:GEX786475 GOT786452:GOT786475 GYP786452:GYP786475 HIL786452:HIL786475 HSH786452:HSH786475 ICD786452:ICD786475 ILZ786452:ILZ786475 IVV786452:IVV786475 JFR786452:JFR786475 JPN786452:JPN786475 JZJ786452:JZJ786475 KJF786452:KJF786475 KTB786452:KTB786475 LCX786452:LCX786475 LMT786452:LMT786475 LWP786452:LWP786475 MGL786452:MGL786475 MQH786452:MQH786475 NAD786452:NAD786475 NJZ786452:NJZ786475 NTV786452:NTV786475 ODR786452:ODR786475 ONN786452:ONN786475 OXJ786452:OXJ786475 PHF786452:PHF786475 PRB786452:PRB786475 QAX786452:QAX786475 QKT786452:QKT786475 QUP786452:QUP786475 REL786452:REL786475 ROH786452:ROH786475 RYD786452:RYD786475 SHZ786452:SHZ786475 SRV786452:SRV786475 TBR786452:TBR786475 TLN786452:TLN786475 TVJ786452:TVJ786475 UFF786452:UFF786475 UPB786452:UPB786475 UYX786452:UYX786475 VIT786452:VIT786475 VSP786452:VSP786475 WCL786452:WCL786475 WMH786452:WMH786475 WWD786452:WWD786475 W851988:W852011 JR851988:JR852011 TN851988:TN852011 ADJ851988:ADJ852011 ANF851988:ANF852011 AXB851988:AXB852011 BGX851988:BGX852011 BQT851988:BQT852011 CAP851988:CAP852011 CKL851988:CKL852011 CUH851988:CUH852011 DED851988:DED852011 DNZ851988:DNZ852011 DXV851988:DXV852011 EHR851988:EHR852011 ERN851988:ERN852011 FBJ851988:FBJ852011 FLF851988:FLF852011 FVB851988:FVB852011 GEX851988:GEX852011 GOT851988:GOT852011 GYP851988:GYP852011 HIL851988:HIL852011 HSH851988:HSH852011 ICD851988:ICD852011 ILZ851988:ILZ852011 IVV851988:IVV852011 JFR851988:JFR852011 JPN851988:JPN852011 JZJ851988:JZJ852011 KJF851988:KJF852011 KTB851988:KTB852011 LCX851988:LCX852011 LMT851988:LMT852011 LWP851988:LWP852011 MGL851988:MGL852011 MQH851988:MQH852011 NAD851988:NAD852011 NJZ851988:NJZ852011 NTV851988:NTV852011 ODR851988:ODR852011 ONN851988:ONN852011 OXJ851988:OXJ852011 PHF851988:PHF852011 PRB851988:PRB852011 QAX851988:QAX852011 QKT851988:QKT852011 QUP851988:QUP852011 REL851988:REL852011 ROH851988:ROH852011 RYD851988:RYD852011 SHZ851988:SHZ852011 SRV851988:SRV852011 TBR851988:TBR852011 TLN851988:TLN852011 TVJ851988:TVJ852011 UFF851988:UFF852011 UPB851988:UPB852011 UYX851988:UYX852011 VIT851988:VIT852011 VSP851988:VSP852011 WCL851988:WCL852011 WMH851988:WMH852011 WWD851988:WWD852011 W917524:W917547 JR917524:JR917547 TN917524:TN917547 ADJ917524:ADJ917547 ANF917524:ANF917547 AXB917524:AXB917547 BGX917524:BGX917547 BQT917524:BQT917547 CAP917524:CAP917547 CKL917524:CKL917547 CUH917524:CUH917547 DED917524:DED917547 DNZ917524:DNZ917547 DXV917524:DXV917547 EHR917524:EHR917547 ERN917524:ERN917547 FBJ917524:FBJ917547 FLF917524:FLF917547 FVB917524:FVB917547 GEX917524:GEX917547 GOT917524:GOT917547 GYP917524:GYP917547 HIL917524:HIL917547 HSH917524:HSH917547 ICD917524:ICD917547 ILZ917524:ILZ917547 IVV917524:IVV917547 JFR917524:JFR917547 JPN917524:JPN917547 JZJ917524:JZJ917547 KJF917524:KJF917547 KTB917524:KTB917547 LCX917524:LCX917547 LMT917524:LMT917547 LWP917524:LWP917547 MGL917524:MGL917547 MQH917524:MQH917547 NAD917524:NAD917547 NJZ917524:NJZ917547 NTV917524:NTV917547 ODR917524:ODR917547 ONN917524:ONN917547 OXJ917524:OXJ917547 PHF917524:PHF917547 PRB917524:PRB917547 QAX917524:QAX917547 QKT917524:QKT917547 QUP917524:QUP917547 REL917524:REL917547 ROH917524:ROH917547 RYD917524:RYD917547 SHZ917524:SHZ917547 SRV917524:SRV917547 TBR917524:TBR917547 TLN917524:TLN917547 TVJ917524:TVJ917547 UFF917524:UFF917547 UPB917524:UPB917547 UYX917524:UYX917547 VIT917524:VIT917547 VSP917524:VSP917547 WCL917524:WCL917547 WMH917524:WMH917547 WWD917524:WWD917547 W983060:W983083 JR983060:JR983083 TN983060:TN983083 ADJ983060:ADJ983083 ANF983060:ANF983083 AXB983060:AXB983083 BGX983060:BGX983083 BQT983060:BQT983083 CAP983060:CAP983083 CKL983060:CKL983083 CUH983060:CUH983083 DED983060:DED983083 DNZ983060:DNZ983083 DXV983060:DXV983083 EHR983060:EHR983083 ERN983060:ERN983083 FBJ983060:FBJ983083 FLF983060:FLF983083 FVB983060:FVB983083 GEX983060:GEX983083 GOT983060:GOT983083 GYP983060:GYP983083 HIL983060:HIL983083 HSH983060:HSH983083 ICD983060:ICD983083 ILZ983060:ILZ983083 IVV983060:IVV983083 JFR983060:JFR983083 JPN983060:JPN983083 JZJ983060:JZJ983083 KJF983060:KJF983083 KTB983060:KTB983083 LCX983060:LCX983083 LMT983060:LMT983083 LWP983060:LWP983083 MGL983060:MGL983083 MQH983060:MQH983083 NAD983060:NAD983083 NJZ983060:NJZ983083 NTV983060:NTV983083 ODR983060:ODR983083 ONN983060:ONN983083 OXJ983060:OXJ983083 PHF983060:PHF983083 PRB983060:PRB983083 QAX983060:QAX983083 QKT983060:QKT983083 QUP983060:QUP983083 REL983060:REL983083 ROH983060:ROH983083 RYD983060:RYD983083 SHZ983060:SHZ983083 SRV983060:SRV983083 TBR983060:TBR983083 TLN983060:TLN983083 TVJ983060:TVJ983083 UFF983060:UFF983083 UPB983060:UPB983083 UYX983060:UYX983083 VIT983060:VIT983083 VSP983060:VSP983083 WCL983060:WCL983083 WMH983060:WMH983083 T16:T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58"/>
  <sheetViews>
    <sheetView showGridLines="0" rightToLeft="1" zoomScale="85" zoomScaleNormal="85" zoomScaleSheetLayoutView="85" workbookViewId="0">
      <selection activeCell="C10" sqref="C10"/>
    </sheetView>
  </sheetViews>
  <sheetFormatPr baseColWidth="10" defaultColWidth="12.7109375" defaultRowHeight="15" x14ac:dyDescent="0.25"/>
  <cols>
    <col min="1" max="1" width="12.7109375" style="120"/>
    <col min="2" max="2" width="21.28515625" style="120" customWidth="1"/>
    <col min="3" max="3" width="15" style="120" bestFit="1" customWidth="1"/>
    <col min="4" max="4" width="4.28515625" style="120" customWidth="1"/>
    <col min="5" max="5" width="10" style="120" customWidth="1"/>
    <col min="6" max="6" width="8.5703125" style="120" customWidth="1"/>
    <col min="7" max="7" width="8.5703125" style="120" bestFit="1" customWidth="1"/>
    <col min="8" max="8" width="7.140625" style="120" bestFit="1" customWidth="1"/>
    <col min="9" max="9" width="9.85546875" style="120" customWidth="1"/>
    <col min="10" max="10" width="5.85546875" style="120" bestFit="1" customWidth="1"/>
    <col min="11" max="11" width="12.7109375" style="120" customWidth="1"/>
    <col min="12" max="12" width="10.85546875" style="120" bestFit="1" customWidth="1"/>
    <col min="13" max="257" width="12.7109375" style="120"/>
    <col min="258" max="258" width="21.28515625" style="120" customWidth="1"/>
    <col min="259" max="259" width="15" style="120" bestFit="1" customWidth="1"/>
    <col min="260" max="260" width="4.28515625" style="120" customWidth="1"/>
    <col min="261" max="261" width="10" style="120" customWidth="1"/>
    <col min="262" max="262" width="8.5703125" style="120" customWidth="1"/>
    <col min="263" max="263" width="8.5703125" style="120" bestFit="1" customWidth="1"/>
    <col min="264" max="265" width="7.140625" style="120" bestFit="1" customWidth="1"/>
    <col min="266" max="266" width="5.85546875" style="120" bestFit="1" customWidth="1"/>
    <col min="267" max="267" width="12.7109375" style="120" customWidth="1"/>
    <col min="268" max="268" width="10.85546875" style="120" bestFit="1" customWidth="1"/>
    <col min="269" max="513" width="12.7109375" style="120"/>
    <col min="514" max="514" width="21.28515625" style="120" customWidth="1"/>
    <col min="515" max="515" width="15" style="120" bestFit="1" customWidth="1"/>
    <col min="516" max="516" width="4.28515625" style="120" customWidth="1"/>
    <col min="517" max="517" width="10" style="120" customWidth="1"/>
    <col min="518" max="518" width="8.5703125" style="120" customWidth="1"/>
    <col min="519" max="519" width="8.5703125" style="120" bestFit="1" customWidth="1"/>
    <col min="520" max="521" width="7.140625" style="120" bestFit="1" customWidth="1"/>
    <col min="522" max="522" width="5.85546875" style="120" bestFit="1" customWidth="1"/>
    <col min="523" max="523" width="12.7109375" style="120" customWidth="1"/>
    <col min="524" max="524" width="10.85546875" style="120" bestFit="1" customWidth="1"/>
    <col min="525" max="769" width="12.7109375" style="120"/>
    <col min="770" max="770" width="21.28515625" style="120" customWidth="1"/>
    <col min="771" max="771" width="15" style="120" bestFit="1" customWidth="1"/>
    <col min="772" max="772" width="4.28515625" style="120" customWidth="1"/>
    <col min="773" max="773" width="10" style="120" customWidth="1"/>
    <col min="774" max="774" width="8.5703125" style="120" customWidth="1"/>
    <col min="775" max="775" width="8.5703125" style="120" bestFit="1" customWidth="1"/>
    <col min="776" max="777" width="7.140625" style="120" bestFit="1" customWidth="1"/>
    <col min="778" max="778" width="5.85546875" style="120" bestFit="1" customWidth="1"/>
    <col min="779" max="779" width="12.7109375" style="120" customWidth="1"/>
    <col min="780" max="780" width="10.85546875" style="120" bestFit="1" customWidth="1"/>
    <col min="781" max="1025" width="12.7109375" style="120"/>
    <col min="1026" max="1026" width="21.28515625" style="120" customWidth="1"/>
    <col min="1027" max="1027" width="15" style="120" bestFit="1" customWidth="1"/>
    <col min="1028" max="1028" width="4.28515625" style="120" customWidth="1"/>
    <col min="1029" max="1029" width="10" style="120" customWidth="1"/>
    <col min="1030" max="1030" width="8.5703125" style="120" customWidth="1"/>
    <col min="1031" max="1031" width="8.5703125" style="120" bestFit="1" customWidth="1"/>
    <col min="1032" max="1033" width="7.140625" style="120" bestFit="1" customWidth="1"/>
    <col min="1034" max="1034" width="5.85546875" style="120" bestFit="1" customWidth="1"/>
    <col min="1035" max="1035" width="12.7109375" style="120" customWidth="1"/>
    <col min="1036" max="1036" width="10.85546875" style="120" bestFit="1" customWidth="1"/>
    <col min="1037" max="1281" width="12.7109375" style="120"/>
    <col min="1282" max="1282" width="21.28515625" style="120" customWidth="1"/>
    <col min="1283" max="1283" width="15" style="120" bestFit="1" customWidth="1"/>
    <col min="1284" max="1284" width="4.28515625" style="120" customWidth="1"/>
    <col min="1285" max="1285" width="10" style="120" customWidth="1"/>
    <col min="1286" max="1286" width="8.5703125" style="120" customWidth="1"/>
    <col min="1287" max="1287" width="8.5703125" style="120" bestFit="1" customWidth="1"/>
    <col min="1288" max="1289" width="7.140625" style="120" bestFit="1" customWidth="1"/>
    <col min="1290" max="1290" width="5.85546875" style="120" bestFit="1" customWidth="1"/>
    <col min="1291" max="1291" width="12.7109375" style="120" customWidth="1"/>
    <col min="1292" max="1292" width="10.85546875" style="120" bestFit="1" customWidth="1"/>
    <col min="1293" max="1537" width="12.7109375" style="120"/>
    <col min="1538" max="1538" width="21.28515625" style="120" customWidth="1"/>
    <col min="1539" max="1539" width="15" style="120" bestFit="1" customWidth="1"/>
    <col min="1540" max="1540" width="4.28515625" style="120" customWidth="1"/>
    <col min="1541" max="1541" width="10" style="120" customWidth="1"/>
    <col min="1542" max="1542" width="8.5703125" style="120" customWidth="1"/>
    <col min="1543" max="1543" width="8.5703125" style="120" bestFit="1" customWidth="1"/>
    <col min="1544" max="1545" width="7.140625" style="120" bestFit="1" customWidth="1"/>
    <col min="1546" max="1546" width="5.85546875" style="120" bestFit="1" customWidth="1"/>
    <col min="1547" max="1547" width="12.7109375" style="120" customWidth="1"/>
    <col min="1548" max="1548" width="10.85546875" style="120" bestFit="1" customWidth="1"/>
    <col min="1549" max="1793" width="12.7109375" style="120"/>
    <col min="1794" max="1794" width="21.28515625" style="120" customWidth="1"/>
    <col min="1795" max="1795" width="15" style="120" bestFit="1" customWidth="1"/>
    <col min="1796" max="1796" width="4.28515625" style="120" customWidth="1"/>
    <col min="1797" max="1797" width="10" style="120" customWidth="1"/>
    <col min="1798" max="1798" width="8.5703125" style="120" customWidth="1"/>
    <col min="1799" max="1799" width="8.5703125" style="120" bestFit="1" customWidth="1"/>
    <col min="1800" max="1801" width="7.140625" style="120" bestFit="1" customWidth="1"/>
    <col min="1802" max="1802" width="5.85546875" style="120" bestFit="1" customWidth="1"/>
    <col min="1803" max="1803" width="12.7109375" style="120" customWidth="1"/>
    <col min="1804" max="1804" width="10.85546875" style="120" bestFit="1" customWidth="1"/>
    <col min="1805" max="2049" width="12.7109375" style="120"/>
    <col min="2050" max="2050" width="21.28515625" style="120" customWidth="1"/>
    <col min="2051" max="2051" width="15" style="120" bestFit="1" customWidth="1"/>
    <col min="2052" max="2052" width="4.28515625" style="120" customWidth="1"/>
    <col min="2053" max="2053" width="10" style="120" customWidth="1"/>
    <col min="2054" max="2054" width="8.5703125" style="120" customWidth="1"/>
    <col min="2055" max="2055" width="8.5703125" style="120" bestFit="1" customWidth="1"/>
    <col min="2056" max="2057" width="7.140625" style="120" bestFit="1" customWidth="1"/>
    <col min="2058" max="2058" width="5.85546875" style="120" bestFit="1" customWidth="1"/>
    <col min="2059" max="2059" width="12.7109375" style="120" customWidth="1"/>
    <col min="2060" max="2060" width="10.85546875" style="120" bestFit="1" customWidth="1"/>
    <col min="2061" max="2305" width="12.7109375" style="120"/>
    <col min="2306" max="2306" width="21.28515625" style="120" customWidth="1"/>
    <col min="2307" max="2307" width="15" style="120" bestFit="1" customWidth="1"/>
    <col min="2308" max="2308" width="4.28515625" style="120" customWidth="1"/>
    <col min="2309" max="2309" width="10" style="120" customWidth="1"/>
    <col min="2310" max="2310" width="8.5703125" style="120" customWidth="1"/>
    <col min="2311" max="2311" width="8.5703125" style="120" bestFit="1" customWidth="1"/>
    <col min="2312" max="2313" width="7.140625" style="120" bestFit="1" customWidth="1"/>
    <col min="2314" max="2314" width="5.85546875" style="120" bestFit="1" customWidth="1"/>
    <col min="2315" max="2315" width="12.7109375" style="120" customWidth="1"/>
    <col min="2316" max="2316" width="10.85546875" style="120" bestFit="1" customWidth="1"/>
    <col min="2317" max="2561" width="12.7109375" style="120"/>
    <col min="2562" max="2562" width="21.28515625" style="120" customWidth="1"/>
    <col min="2563" max="2563" width="15" style="120" bestFit="1" customWidth="1"/>
    <col min="2564" max="2564" width="4.28515625" style="120" customWidth="1"/>
    <col min="2565" max="2565" width="10" style="120" customWidth="1"/>
    <col min="2566" max="2566" width="8.5703125" style="120" customWidth="1"/>
    <col min="2567" max="2567" width="8.5703125" style="120" bestFit="1" customWidth="1"/>
    <col min="2568" max="2569" width="7.140625" style="120" bestFit="1" customWidth="1"/>
    <col min="2570" max="2570" width="5.85546875" style="120" bestFit="1" customWidth="1"/>
    <col min="2571" max="2571" width="12.7109375" style="120" customWidth="1"/>
    <col min="2572" max="2572" width="10.85546875" style="120" bestFit="1" customWidth="1"/>
    <col min="2573" max="2817" width="12.7109375" style="120"/>
    <col min="2818" max="2818" width="21.28515625" style="120" customWidth="1"/>
    <col min="2819" max="2819" width="15" style="120" bestFit="1" customWidth="1"/>
    <col min="2820" max="2820" width="4.28515625" style="120" customWidth="1"/>
    <col min="2821" max="2821" width="10" style="120" customWidth="1"/>
    <col min="2822" max="2822" width="8.5703125" style="120" customWidth="1"/>
    <col min="2823" max="2823" width="8.5703125" style="120" bestFit="1" customWidth="1"/>
    <col min="2824" max="2825" width="7.140625" style="120" bestFit="1" customWidth="1"/>
    <col min="2826" max="2826" width="5.85546875" style="120" bestFit="1" customWidth="1"/>
    <col min="2827" max="2827" width="12.7109375" style="120" customWidth="1"/>
    <col min="2828" max="2828" width="10.85546875" style="120" bestFit="1" customWidth="1"/>
    <col min="2829" max="3073" width="12.7109375" style="120"/>
    <col min="3074" max="3074" width="21.28515625" style="120" customWidth="1"/>
    <col min="3075" max="3075" width="15" style="120" bestFit="1" customWidth="1"/>
    <col min="3076" max="3076" width="4.28515625" style="120" customWidth="1"/>
    <col min="3077" max="3077" width="10" style="120" customWidth="1"/>
    <col min="3078" max="3078" width="8.5703125" style="120" customWidth="1"/>
    <col min="3079" max="3079" width="8.5703125" style="120" bestFit="1" customWidth="1"/>
    <col min="3080" max="3081" width="7.140625" style="120" bestFit="1" customWidth="1"/>
    <col min="3082" max="3082" width="5.85546875" style="120" bestFit="1" customWidth="1"/>
    <col min="3083" max="3083" width="12.7109375" style="120" customWidth="1"/>
    <col min="3084" max="3084" width="10.85546875" style="120" bestFit="1" customWidth="1"/>
    <col min="3085" max="3329" width="12.7109375" style="120"/>
    <col min="3330" max="3330" width="21.28515625" style="120" customWidth="1"/>
    <col min="3331" max="3331" width="15" style="120" bestFit="1" customWidth="1"/>
    <col min="3332" max="3332" width="4.28515625" style="120" customWidth="1"/>
    <col min="3333" max="3333" width="10" style="120" customWidth="1"/>
    <col min="3334" max="3334" width="8.5703125" style="120" customWidth="1"/>
    <col min="3335" max="3335" width="8.5703125" style="120" bestFit="1" customWidth="1"/>
    <col min="3336" max="3337" width="7.140625" style="120" bestFit="1" customWidth="1"/>
    <col min="3338" max="3338" width="5.85546875" style="120" bestFit="1" customWidth="1"/>
    <col min="3339" max="3339" width="12.7109375" style="120" customWidth="1"/>
    <col min="3340" max="3340" width="10.85546875" style="120" bestFit="1" customWidth="1"/>
    <col min="3341" max="3585" width="12.7109375" style="120"/>
    <col min="3586" max="3586" width="21.28515625" style="120" customWidth="1"/>
    <col min="3587" max="3587" width="15" style="120" bestFit="1" customWidth="1"/>
    <col min="3588" max="3588" width="4.28515625" style="120" customWidth="1"/>
    <col min="3589" max="3589" width="10" style="120" customWidth="1"/>
    <col min="3590" max="3590" width="8.5703125" style="120" customWidth="1"/>
    <col min="3591" max="3591" width="8.5703125" style="120" bestFit="1" customWidth="1"/>
    <col min="3592" max="3593" width="7.140625" style="120" bestFit="1" customWidth="1"/>
    <col min="3594" max="3594" width="5.85546875" style="120" bestFit="1" customWidth="1"/>
    <col min="3595" max="3595" width="12.7109375" style="120" customWidth="1"/>
    <col min="3596" max="3596" width="10.85546875" style="120" bestFit="1" customWidth="1"/>
    <col min="3597" max="3841" width="12.7109375" style="120"/>
    <col min="3842" max="3842" width="21.28515625" style="120" customWidth="1"/>
    <col min="3843" max="3843" width="15" style="120" bestFit="1" customWidth="1"/>
    <col min="3844" max="3844" width="4.28515625" style="120" customWidth="1"/>
    <col min="3845" max="3845" width="10" style="120" customWidth="1"/>
    <col min="3846" max="3846" width="8.5703125" style="120" customWidth="1"/>
    <col min="3847" max="3847" width="8.5703125" style="120" bestFit="1" customWidth="1"/>
    <col min="3848" max="3849" width="7.140625" style="120" bestFit="1" customWidth="1"/>
    <col min="3850" max="3850" width="5.85546875" style="120" bestFit="1" customWidth="1"/>
    <col min="3851" max="3851" width="12.7109375" style="120" customWidth="1"/>
    <col min="3852" max="3852" width="10.85546875" style="120" bestFit="1" customWidth="1"/>
    <col min="3853" max="4097" width="12.7109375" style="120"/>
    <col min="4098" max="4098" width="21.28515625" style="120" customWidth="1"/>
    <col min="4099" max="4099" width="15" style="120" bestFit="1" customWidth="1"/>
    <col min="4100" max="4100" width="4.28515625" style="120" customWidth="1"/>
    <col min="4101" max="4101" width="10" style="120" customWidth="1"/>
    <col min="4102" max="4102" width="8.5703125" style="120" customWidth="1"/>
    <col min="4103" max="4103" width="8.5703125" style="120" bestFit="1" customWidth="1"/>
    <col min="4104" max="4105" width="7.140625" style="120" bestFit="1" customWidth="1"/>
    <col min="4106" max="4106" width="5.85546875" style="120" bestFit="1" customWidth="1"/>
    <col min="4107" max="4107" width="12.7109375" style="120" customWidth="1"/>
    <col min="4108" max="4108" width="10.85546875" style="120" bestFit="1" customWidth="1"/>
    <col min="4109" max="4353" width="12.7109375" style="120"/>
    <col min="4354" max="4354" width="21.28515625" style="120" customWidth="1"/>
    <col min="4355" max="4355" width="15" style="120" bestFit="1" customWidth="1"/>
    <col min="4356" max="4356" width="4.28515625" style="120" customWidth="1"/>
    <col min="4357" max="4357" width="10" style="120" customWidth="1"/>
    <col min="4358" max="4358" width="8.5703125" style="120" customWidth="1"/>
    <col min="4359" max="4359" width="8.5703125" style="120" bestFit="1" customWidth="1"/>
    <col min="4360" max="4361" width="7.140625" style="120" bestFit="1" customWidth="1"/>
    <col min="4362" max="4362" width="5.85546875" style="120" bestFit="1" customWidth="1"/>
    <col min="4363" max="4363" width="12.7109375" style="120" customWidth="1"/>
    <col min="4364" max="4364" width="10.85546875" style="120" bestFit="1" customWidth="1"/>
    <col min="4365" max="4609" width="12.7109375" style="120"/>
    <col min="4610" max="4610" width="21.28515625" style="120" customWidth="1"/>
    <col min="4611" max="4611" width="15" style="120" bestFit="1" customWidth="1"/>
    <col min="4612" max="4612" width="4.28515625" style="120" customWidth="1"/>
    <col min="4613" max="4613" width="10" style="120" customWidth="1"/>
    <col min="4614" max="4614" width="8.5703125" style="120" customWidth="1"/>
    <col min="4615" max="4615" width="8.5703125" style="120" bestFit="1" customWidth="1"/>
    <col min="4616" max="4617" width="7.140625" style="120" bestFit="1" customWidth="1"/>
    <col min="4618" max="4618" width="5.85546875" style="120" bestFit="1" customWidth="1"/>
    <col min="4619" max="4619" width="12.7109375" style="120" customWidth="1"/>
    <col min="4620" max="4620" width="10.85546875" style="120" bestFit="1" customWidth="1"/>
    <col min="4621" max="4865" width="12.7109375" style="120"/>
    <col min="4866" max="4866" width="21.28515625" style="120" customWidth="1"/>
    <col min="4867" max="4867" width="15" style="120" bestFit="1" customWidth="1"/>
    <col min="4868" max="4868" width="4.28515625" style="120" customWidth="1"/>
    <col min="4869" max="4869" width="10" style="120" customWidth="1"/>
    <col min="4870" max="4870" width="8.5703125" style="120" customWidth="1"/>
    <col min="4871" max="4871" width="8.5703125" style="120" bestFit="1" customWidth="1"/>
    <col min="4872" max="4873" width="7.140625" style="120" bestFit="1" customWidth="1"/>
    <col min="4874" max="4874" width="5.85546875" style="120" bestFit="1" customWidth="1"/>
    <col min="4875" max="4875" width="12.7109375" style="120" customWidth="1"/>
    <col min="4876" max="4876" width="10.85546875" style="120" bestFit="1" customWidth="1"/>
    <col min="4877" max="5121" width="12.7109375" style="120"/>
    <col min="5122" max="5122" width="21.28515625" style="120" customWidth="1"/>
    <col min="5123" max="5123" width="15" style="120" bestFit="1" customWidth="1"/>
    <col min="5124" max="5124" width="4.28515625" style="120" customWidth="1"/>
    <col min="5125" max="5125" width="10" style="120" customWidth="1"/>
    <col min="5126" max="5126" width="8.5703125" style="120" customWidth="1"/>
    <col min="5127" max="5127" width="8.5703125" style="120" bestFit="1" customWidth="1"/>
    <col min="5128" max="5129" width="7.140625" style="120" bestFit="1" customWidth="1"/>
    <col min="5130" max="5130" width="5.85546875" style="120" bestFit="1" customWidth="1"/>
    <col min="5131" max="5131" width="12.7109375" style="120" customWidth="1"/>
    <col min="5132" max="5132" width="10.85546875" style="120" bestFit="1" customWidth="1"/>
    <col min="5133" max="5377" width="12.7109375" style="120"/>
    <col min="5378" max="5378" width="21.28515625" style="120" customWidth="1"/>
    <col min="5379" max="5379" width="15" style="120" bestFit="1" customWidth="1"/>
    <col min="5380" max="5380" width="4.28515625" style="120" customWidth="1"/>
    <col min="5381" max="5381" width="10" style="120" customWidth="1"/>
    <col min="5382" max="5382" width="8.5703125" style="120" customWidth="1"/>
    <col min="5383" max="5383" width="8.5703125" style="120" bestFit="1" customWidth="1"/>
    <col min="5384" max="5385" width="7.140625" style="120" bestFit="1" customWidth="1"/>
    <col min="5386" max="5386" width="5.85546875" style="120" bestFit="1" customWidth="1"/>
    <col min="5387" max="5387" width="12.7109375" style="120" customWidth="1"/>
    <col min="5388" max="5388" width="10.85546875" style="120" bestFit="1" customWidth="1"/>
    <col min="5389" max="5633" width="12.7109375" style="120"/>
    <col min="5634" max="5634" width="21.28515625" style="120" customWidth="1"/>
    <col min="5635" max="5635" width="15" style="120" bestFit="1" customWidth="1"/>
    <col min="5636" max="5636" width="4.28515625" style="120" customWidth="1"/>
    <col min="5637" max="5637" width="10" style="120" customWidth="1"/>
    <col min="5638" max="5638" width="8.5703125" style="120" customWidth="1"/>
    <col min="5639" max="5639" width="8.5703125" style="120" bestFit="1" customWidth="1"/>
    <col min="5640" max="5641" width="7.140625" style="120" bestFit="1" customWidth="1"/>
    <col min="5642" max="5642" width="5.85546875" style="120" bestFit="1" customWidth="1"/>
    <col min="5643" max="5643" width="12.7109375" style="120" customWidth="1"/>
    <col min="5644" max="5644" width="10.85546875" style="120" bestFit="1" customWidth="1"/>
    <col min="5645" max="5889" width="12.7109375" style="120"/>
    <col min="5890" max="5890" width="21.28515625" style="120" customWidth="1"/>
    <col min="5891" max="5891" width="15" style="120" bestFit="1" customWidth="1"/>
    <col min="5892" max="5892" width="4.28515625" style="120" customWidth="1"/>
    <col min="5893" max="5893" width="10" style="120" customWidth="1"/>
    <col min="5894" max="5894" width="8.5703125" style="120" customWidth="1"/>
    <col min="5895" max="5895" width="8.5703125" style="120" bestFit="1" customWidth="1"/>
    <col min="5896" max="5897" width="7.140625" style="120" bestFit="1" customWidth="1"/>
    <col min="5898" max="5898" width="5.85546875" style="120" bestFit="1" customWidth="1"/>
    <col min="5899" max="5899" width="12.7109375" style="120" customWidth="1"/>
    <col min="5900" max="5900" width="10.85546875" style="120" bestFit="1" customWidth="1"/>
    <col min="5901" max="6145" width="12.7109375" style="120"/>
    <col min="6146" max="6146" width="21.28515625" style="120" customWidth="1"/>
    <col min="6147" max="6147" width="15" style="120" bestFit="1" customWidth="1"/>
    <col min="6148" max="6148" width="4.28515625" style="120" customWidth="1"/>
    <col min="6149" max="6149" width="10" style="120" customWidth="1"/>
    <col min="6150" max="6150" width="8.5703125" style="120" customWidth="1"/>
    <col min="6151" max="6151" width="8.5703125" style="120" bestFit="1" customWidth="1"/>
    <col min="6152" max="6153" width="7.140625" style="120" bestFit="1" customWidth="1"/>
    <col min="6154" max="6154" width="5.85546875" style="120" bestFit="1" customWidth="1"/>
    <col min="6155" max="6155" width="12.7109375" style="120" customWidth="1"/>
    <col min="6156" max="6156" width="10.85546875" style="120" bestFit="1" customWidth="1"/>
    <col min="6157" max="6401" width="12.7109375" style="120"/>
    <col min="6402" max="6402" width="21.28515625" style="120" customWidth="1"/>
    <col min="6403" max="6403" width="15" style="120" bestFit="1" customWidth="1"/>
    <col min="6404" max="6404" width="4.28515625" style="120" customWidth="1"/>
    <col min="6405" max="6405" width="10" style="120" customWidth="1"/>
    <col min="6406" max="6406" width="8.5703125" style="120" customWidth="1"/>
    <col min="6407" max="6407" width="8.5703125" style="120" bestFit="1" customWidth="1"/>
    <col min="6408" max="6409" width="7.140625" style="120" bestFit="1" customWidth="1"/>
    <col min="6410" max="6410" width="5.85546875" style="120" bestFit="1" customWidth="1"/>
    <col min="6411" max="6411" width="12.7109375" style="120" customWidth="1"/>
    <col min="6412" max="6412" width="10.85546875" style="120" bestFit="1" customWidth="1"/>
    <col min="6413" max="6657" width="12.7109375" style="120"/>
    <col min="6658" max="6658" width="21.28515625" style="120" customWidth="1"/>
    <col min="6659" max="6659" width="15" style="120" bestFit="1" customWidth="1"/>
    <col min="6660" max="6660" width="4.28515625" style="120" customWidth="1"/>
    <col min="6661" max="6661" width="10" style="120" customWidth="1"/>
    <col min="6662" max="6662" width="8.5703125" style="120" customWidth="1"/>
    <col min="6663" max="6663" width="8.5703125" style="120" bestFit="1" customWidth="1"/>
    <col min="6664" max="6665" width="7.140625" style="120" bestFit="1" customWidth="1"/>
    <col min="6666" max="6666" width="5.85546875" style="120" bestFit="1" customWidth="1"/>
    <col min="6667" max="6667" width="12.7109375" style="120" customWidth="1"/>
    <col min="6668" max="6668" width="10.85546875" style="120" bestFit="1" customWidth="1"/>
    <col min="6669" max="6913" width="12.7109375" style="120"/>
    <col min="6914" max="6914" width="21.28515625" style="120" customWidth="1"/>
    <col min="6915" max="6915" width="15" style="120" bestFit="1" customWidth="1"/>
    <col min="6916" max="6916" width="4.28515625" style="120" customWidth="1"/>
    <col min="6917" max="6917" width="10" style="120" customWidth="1"/>
    <col min="6918" max="6918" width="8.5703125" style="120" customWidth="1"/>
    <col min="6919" max="6919" width="8.5703125" style="120" bestFit="1" customWidth="1"/>
    <col min="6920" max="6921" width="7.140625" style="120" bestFit="1" customWidth="1"/>
    <col min="6922" max="6922" width="5.85546875" style="120" bestFit="1" customWidth="1"/>
    <col min="6923" max="6923" width="12.7109375" style="120" customWidth="1"/>
    <col min="6924" max="6924" width="10.85546875" style="120" bestFit="1" customWidth="1"/>
    <col min="6925" max="7169" width="12.7109375" style="120"/>
    <col min="7170" max="7170" width="21.28515625" style="120" customWidth="1"/>
    <col min="7171" max="7171" width="15" style="120" bestFit="1" customWidth="1"/>
    <col min="7172" max="7172" width="4.28515625" style="120" customWidth="1"/>
    <col min="7173" max="7173" width="10" style="120" customWidth="1"/>
    <col min="7174" max="7174" width="8.5703125" style="120" customWidth="1"/>
    <col min="7175" max="7175" width="8.5703125" style="120" bestFit="1" customWidth="1"/>
    <col min="7176" max="7177" width="7.140625" style="120" bestFit="1" customWidth="1"/>
    <col min="7178" max="7178" width="5.85546875" style="120" bestFit="1" customWidth="1"/>
    <col min="7179" max="7179" width="12.7109375" style="120" customWidth="1"/>
    <col min="7180" max="7180" width="10.85546875" style="120" bestFit="1" customWidth="1"/>
    <col min="7181" max="7425" width="12.7109375" style="120"/>
    <col min="7426" max="7426" width="21.28515625" style="120" customWidth="1"/>
    <col min="7427" max="7427" width="15" style="120" bestFit="1" customWidth="1"/>
    <col min="7428" max="7428" width="4.28515625" style="120" customWidth="1"/>
    <col min="7429" max="7429" width="10" style="120" customWidth="1"/>
    <col min="7430" max="7430" width="8.5703125" style="120" customWidth="1"/>
    <col min="7431" max="7431" width="8.5703125" style="120" bestFit="1" customWidth="1"/>
    <col min="7432" max="7433" width="7.140625" style="120" bestFit="1" customWidth="1"/>
    <col min="7434" max="7434" width="5.85546875" style="120" bestFit="1" customWidth="1"/>
    <col min="7435" max="7435" width="12.7109375" style="120" customWidth="1"/>
    <col min="7436" max="7436" width="10.85546875" style="120" bestFit="1" customWidth="1"/>
    <col min="7437" max="7681" width="12.7109375" style="120"/>
    <col min="7682" max="7682" width="21.28515625" style="120" customWidth="1"/>
    <col min="7683" max="7683" width="15" style="120" bestFit="1" customWidth="1"/>
    <col min="7684" max="7684" width="4.28515625" style="120" customWidth="1"/>
    <col min="7685" max="7685" width="10" style="120" customWidth="1"/>
    <col min="7686" max="7686" width="8.5703125" style="120" customWidth="1"/>
    <col min="7687" max="7687" width="8.5703125" style="120" bestFit="1" customWidth="1"/>
    <col min="7688" max="7689" width="7.140625" style="120" bestFit="1" customWidth="1"/>
    <col min="7690" max="7690" width="5.85546875" style="120" bestFit="1" customWidth="1"/>
    <col min="7691" max="7691" width="12.7109375" style="120" customWidth="1"/>
    <col min="7692" max="7692" width="10.85546875" style="120" bestFit="1" customWidth="1"/>
    <col min="7693" max="7937" width="12.7109375" style="120"/>
    <col min="7938" max="7938" width="21.28515625" style="120" customWidth="1"/>
    <col min="7939" max="7939" width="15" style="120" bestFit="1" customWidth="1"/>
    <col min="7940" max="7940" width="4.28515625" style="120" customWidth="1"/>
    <col min="7941" max="7941" width="10" style="120" customWidth="1"/>
    <col min="7942" max="7942" width="8.5703125" style="120" customWidth="1"/>
    <col min="7943" max="7943" width="8.5703125" style="120" bestFit="1" customWidth="1"/>
    <col min="7944" max="7945" width="7.140625" style="120" bestFit="1" customWidth="1"/>
    <col min="7946" max="7946" width="5.85546875" style="120" bestFit="1" customWidth="1"/>
    <col min="7947" max="7947" width="12.7109375" style="120" customWidth="1"/>
    <col min="7948" max="7948" width="10.85546875" style="120" bestFit="1" customWidth="1"/>
    <col min="7949" max="8193" width="12.7109375" style="120"/>
    <col min="8194" max="8194" width="21.28515625" style="120" customWidth="1"/>
    <col min="8195" max="8195" width="15" style="120" bestFit="1" customWidth="1"/>
    <col min="8196" max="8196" width="4.28515625" style="120" customWidth="1"/>
    <col min="8197" max="8197" width="10" style="120" customWidth="1"/>
    <col min="8198" max="8198" width="8.5703125" style="120" customWidth="1"/>
    <col min="8199" max="8199" width="8.5703125" style="120" bestFit="1" customWidth="1"/>
    <col min="8200" max="8201" width="7.140625" style="120" bestFit="1" customWidth="1"/>
    <col min="8202" max="8202" width="5.85546875" style="120" bestFit="1" customWidth="1"/>
    <col min="8203" max="8203" width="12.7109375" style="120" customWidth="1"/>
    <col min="8204" max="8204" width="10.85546875" style="120" bestFit="1" customWidth="1"/>
    <col min="8205" max="8449" width="12.7109375" style="120"/>
    <col min="8450" max="8450" width="21.28515625" style="120" customWidth="1"/>
    <col min="8451" max="8451" width="15" style="120" bestFit="1" customWidth="1"/>
    <col min="8452" max="8452" width="4.28515625" style="120" customWidth="1"/>
    <col min="8453" max="8453" width="10" style="120" customWidth="1"/>
    <col min="8454" max="8454" width="8.5703125" style="120" customWidth="1"/>
    <col min="8455" max="8455" width="8.5703125" style="120" bestFit="1" customWidth="1"/>
    <col min="8456" max="8457" width="7.140625" style="120" bestFit="1" customWidth="1"/>
    <col min="8458" max="8458" width="5.85546875" style="120" bestFit="1" customWidth="1"/>
    <col min="8459" max="8459" width="12.7109375" style="120" customWidth="1"/>
    <col min="8460" max="8460" width="10.85546875" style="120" bestFit="1" customWidth="1"/>
    <col min="8461" max="8705" width="12.7109375" style="120"/>
    <col min="8706" max="8706" width="21.28515625" style="120" customWidth="1"/>
    <col min="8707" max="8707" width="15" style="120" bestFit="1" customWidth="1"/>
    <col min="8708" max="8708" width="4.28515625" style="120" customWidth="1"/>
    <col min="8709" max="8709" width="10" style="120" customWidth="1"/>
    <col min="8710" max="8710" width="8.5703125" style="120" customWidth="1"/>
    <col min="8711" max="8711" width="8.5703125" style="120" bestFit="1" customWidth="1"/>
    <col min="8712" max="8713" width="7.140625" style="120" bestFit="1" customWidth="1"/>
    <col min="8714" max="8714" width="5.85546875" style="120" bestFit="1" customWidth="1"/>
    <col min="8715" max="8715" width="12.7109375" style="120" customWidth="1"/>
    <col min="8716" max="8716" width="10.85546875" style="120" bestFit="1" customWidth="1"/>
    <col min="8717" max="8961" width="12.7109375" style="120"/>
    <col min="8962" max="8962" width="21.28515625" style="120" customWidth="1"/>
    <col min="8963" max="8963" width="15" style="120" bestFit="1" customWidth="1"/>
    <col min="8964" max="8964" width="4.28515625" style="120" customWidth="1"/>
    <col min="8965" max="8965" width="10" style="120" customWidth="1"/>
    <col min="8966" max="8966" width="8.5703125" style="120" customWidth="1"/>
    <col min="8967" max="8967" width="8.5703125" style="120" bestFit="1" customWidth="1"/>
    <col min="8968" max="8969" width="7.140625" style="120" bestFit="1" customWidth="1"/>
    <col min="8970" max="8970" width="5.85546875" style="120" bestFit="1" customWidth="1"/>
    <col min="8971" max="8971" width="12.7109375" style="120" customWidth="1"/>
    <col min="8972" max="8972" width="10.85546875" style="120" bestFit="1" customWidth="1"/>
    <col min="8973" max="9217" width="12.7109375" style="120"/>
    <col min="9218" max="9218" width="21.28515625" style="120" customWidth="1"/>
    <col min="9219" max="9219" width="15" style="120" bestFit="1" customWidth="1"/>
    <col min="9220" max="9220" width="4.28515625" style="120" customWidth="1"/>
    <col min="9221" max="9221" width="10" style="120" customWidth="1"/>
    <col min="9222" max="9222" width="8.5703125" style="120" customWidth="1"/>
    <col min="9223" max="9223" width="8.5703125" style="120" bestFit="1" customWidth="1"/>
    <col min="9224" max="9225" width="7.140625" style="120" bestFit="1" customWidth="1"/>
    <col min="9226" max="9226" width="5.85546875" style="120" bestFit="1" customWidth="1"/>
    <col min="9227" max="9227" width="12.7109375" style="120" customWidth="1"/>
    <col min="9228" max="9228" width="10.85546875" style="120" bestFit="1" customWidth="1"/>
    <col min="9229" max="9473" width="12.7109375" style="120"/>
    <col min="9474" max="9474" width="21.28515625" style="120" customWidth="1"/>
    <col min="9475" max="9475" width="15" style="120" bestFit="1" customWidth="1"/>
    <col min="9476" max="9476" width="4.28515625" style="120" customWidth="1"/>
    <col min="9477" max="9477" width="10" style="120" customWidth="1"/>
    <col min="9478" max="9478" width="8.5703125" style="120" customWidth="1"/>
    <col min="9479" max="9479" width="8.5703125" style="120" bestFit="1" customWidth="1"/>
    <col min="9480" max="9481" width="7.140625" style="120" bestFit="1" customWidth="1"/>
    <col min="9482" max="9482" width="5.85546875" style="120" bestFit="1" customWidth="1"/>
    <col min="9483" max="9483" width="12.7109375" style="120" customWidth="1"/>
    <col min="9484" max="9484" width="10.85546875" style="120" bestFit="1" customWidth="1"/>
    <col min="9485" max="9729" width="12.7109375" style="120"/>
    <col min="9730" max="9730" width="21.28515625" style="120" customWidth="1"/>
    <col min="9731" max="9731" width="15" style="120" bestFit="1" customWidth="1"/>
    <col min="9732" max="9732" width="4.28515625" style="120" customWidth="1"/>
    <col min="9733" max="9733" width="10" style="120" customWidth="1"/>
    <col min="9734" max="9734" width="8.5703125" style="120" customWidth="1"/>
    <col min="9735" max="9735" width="8.5703125" style="120" bestFit="1" customWidth="1"/>
    <col min="9736" max="9737" width="7.140625" style="120" bestFit="1" customWidth="1"/>
    <col min="9738" max="9738" width="5.85546875" style="120" bestFit="1" customWidth="1"/>
    <col min="9739" max="9739" width="12.7109375" style="120" customWidth="1"/>
    <col min="9740" max="9740" width="10.85546875" style="120" bestFit="1" customWidth="1"/>
    <col min="9741" max="9985" width="12.7109375" style="120"/>
    <col min="9986" max="9986" width="21.28515625" style="120" customWidth="1"/>
    <col min="9987" max="9987" width="15" style="120" bestFit="1" customWidth="1"/>
    <col min="9988" max="9988" width="4.28515625" style="120" customWidth="1"/>
    <col min="9989" max="9989" width="10" style="120" customWidth="1"/>
    <col min="9990" max="9990" width="8.5703125" style="120" customWidth="1"/>
    <col min="9991" max="9991" width="8.5703125" style="120" bestFit="1" customWidth="1"/>
    <col min="9992" max="9993" width="7.140625" style="120" bestFit="1" customWidth="1"/>
    <col min="9994" max="9994" width="5.85546875" style="120" bestFit="1" customWidth="1"/>
    <col min="9995" max="9995" width="12.7109375" style="120" customWidth="1"/>
    <col min="9996" max="9996" width="10.85546875" style="120" bestFit="1" customWidth="1"/>
    <col min="9997" max="10241" width="12.7109375" style="120"/>
    <col min="10242" max="10242" width="21.28515625" style="120" customWidth="1"/>
    <col min="10243" max="10243" width="15" style="120" bestFit="1" customWidth="1"/>
    <col min="10244" max="10244" width="4.28515625" style="120" customWidth="1"/>
    <col min="10245" max="10245" width="10" style="120" customWidth="1"/>
    <col min="10246" max="10246" width="8.5703125" style="120" customWidth="1"/>
    <col min="10247" max="10247" width="8.5703125" style="120" bestFit="1" customWidth="1"/>
    <col min="10248" max="10249" width="7.140625" style="120" bestFit="1" customWidth="1"/>
    <col min="10250" max="10250" width="5.85546875" style="120" bestFit="1" customWidth="1"/>
    <col min="10251" max="10251" width="12.7109375" style="120" customWidth="1"/>
    <col min="10252" max="10252" width="10.85546875" style="120" bestFit="1" customWidth="1"/>
    <col min="10253" max="10497" width="12.7109375" style="120"/>
    <col min="10498" max="10498" width="21.28515625" style="120" customWidth="1"/>
    <col min="10499" max="10499" width="15" style="120" bestFit="1" customWidth="1"/>
    <col min="10500" max="10500" width="4.28515625" style="120" customWidth="1"/>
    <col min="10501" max="10501" width="10" style="120" customWidth="1"/>
    <col min="10502" max="10502" width="8.5703125" style="120" customWidth="1"/>
    <col min="10503" max="10503" width="8.5703125" style="120" bestFit="1" customWidth="1"/>
    <col min="10504" max="10505" width="7.140625" style="120" bestFit="1" customWidth="1"/>
    <col min="10506" max="10506" width="5.85546875" style="120" bestFit="1" customWidth="1"/>
    <col min="10507" max="10507" width="12.7109375" style="120" customWidth="1"/>
    <col min="10508" max="10508" width="10.85546875" style="120" bestFit="1" customWidth="1"/>
    <col min="10509" max="10753" width="12.7109375" style="120"/>
    <col min="10754" max="10754" width="21.28515625" style="120" customWidth="1"/>
    <col min="10755" max="10755" width="15" style="120" bestFit="1" customWidth="1"/>
    <col min="10756" max="10756" width="4.28515625" style="120" customWidth="1"/>
    <col min="10757" max="10757" width="10" style="120" customWidth="1"/>
    <col min="10758" max="10758" width="8.5703125" style="120" customWidth="1"/>
    <col min="10759" max="10759" width="8.5703125" style="120" bestFit="1" customWidth="1"/>
    <col min="10760" max="10761" width="7.140625" style="120" bestFit="1" customWidth="1"/>
    <col min="10762" max="10762" width="5.85546875" style="120" bestFit="1" customWidth="1"/>
    <col min="10763" max="10763" width="12.7109375" style="120" customWidth="1"/>
    <col min="10764" max="10764" width="10.85546875" style="120" bestFit="1" customWidth="1"/>
    <col min="10765" max="11009" width="12.7109375" style="120"/>
    <col min="11010" max="11010" width="21.28515625" style="120" customWidth="1"/>
    <col min="11011" max="11011" width="15" style="120" bestFit="1" customWidth="1"/>
    <col min="11012" max="11012" width="4.28515625" style="120" customWidth="1"/>
    <col min="11013" max="11013" width="10" style="120" customWidth="1"/>
    <col min="11014" max="11014" width="8.5703125" style="120" customWidth="1"/>
    <col min="11015" max="11015" width="8.5703125" style="120" bestFit="1" customWidth="1"/>
    <col min="11016" max="11017" width="7.140625" style="120" bestFit="1" customWidth="1"/>
    <col min="11018" max="11018" width="5.85546875" style="120" bestFit="1" customWidth="1"/>
    <col min="11019" max="11019" width="12.7109375" style="120" customWidth="1"/>
    <col min="11020" max="11020" width="10.85546875" style="120" bestFit="1" customWidth="1"/>
    <col min="11021" max="11265" width="12.7109375" style="120"/>
    <col min="11266" max="11266" width="21.28515625" style="120" customWidth="1"/>
    <col min="11267" max="11267" width="15" style="120" bestFit="1" customWidth="1"/>
    <col min="11268" max="11268" width="4.28515625" style="120" customWidth="1"/>
    <col min="11269" max="11269" width="10" style="120" customWidth="1"/>
    <col min="11270" max="11270" width="8.5703125" style="120" customWidth="1"/>
    <col min="11271" max="11271" width="8.5703125" style="120" bestFit="1" customWidth="1"/>
    <col min="11272" max="11273" width="7.140625" style="120" bestFit="1" customWidth="1"/>
    <col min="11274" max="11274" width="5.85546875" style="120" bestFit="1" customWidth="1"/>
    <col min="11275" max="11275" width="12.7109375" style="120" customWidth="1"/>
    <col min="11276" max="11276" width="10.85546875" style="120" bestFit="1" customWidth="1"/>
    <col min="11277" max="11521" width="12.7109375" style="120"/>
    <col min="11522" max="11522" width="21.28515625" style="120" customWidth="1"/>
    <col min="11523" max="11523" width="15" style="120" bestFit="1" customWidth="1"/>
    <col min="11524" max="11524" width="4.28515625" style="120" customWidth="1"/>
    <col min="11525" max="11525" width="10" style="120" customWidth="1"/>
    <col min="11526" max="11526" width="8.5703125" style="120" customWidth="1"/>
    <col min="11527" max="11527" width="8.5703125" style="120" bestFit="1" customWidth="1"/>
    <col min="11528" max="11529" width="7.140625" style="120" bestFit="1" customWidth="1"/>
    <col min="11530" max="11530" width="5.85546875" style="120" bestFit="1" customWidth="1"/>
    <col min="11531" max="11531" width="12.7109375" style="120" customWidth="1"/>
    <col min="11532" max="11532" width="10.85546875" style="120" bestFit="1" customWidth="1"/>
    <col min="11533" max="11777" width="12.7109375" style="120"/>
    <col min="11778" max="11778" width="21.28515625" style="120" customWidth="1"/>
    <col min="11779" max="11779" width="15" style="120" bestFit="1" customWidth="1"/>
    <col min="11780" max="11780" width="4.28515625" style="120" customWidth="1"/>
    <col min="11781" max="11781" width="10" style="120" customWidth="1"/>
    <col min="11782" max="11782" width="8.5703125" style="120" customWidth="1"/>
    <col min="11783" max="11783" width="8.5703125" style="120" bestFit="1" customWidth="1"/>
    <col min="11784" max="11785" width="7.140625" style="120" bestFit="1" customWidth="1"/>
    <col min="11786" max="11786" width="5.85546875" style="120" bestFit="1" customWidth="1"/>
    <col min="11787" max="11787" width="12.7109375" style="120" customWidth="1"/>
    <col min="11788" max="11788" width="10.85546875" style="120" bestFit="1" customWidth="1"/>
    <col min="11789" max="12033" width="12.7109375" style="120"/>
    <col min="12034" max="12034" width="21.28515625" style="120" customWidth="1"/>
    <col min="12035" max="12035" width="15" style="120" bestFit="1" customWidth="1"/>
    <col min="12036" max="12036" width="4.28515625" style="120" customWidth="1"/>
    <col min="12037" max="12037" width="10" style="120" customWidth="1"/>
    <col min="12038" max="12038" width="8.5703125" style="120" customWidth="1"/>
    <col min="12039" max="12039" width="8.5703125" style="120" bestFit="1" customWidth="1"/>
    <col min="12040" max="12041" width="7.140625" style="120" bestFit="1" customWidth="1"/>
    <col min="12042" max="12042" width="5.85546875" style="120" bestFit="1" customWidth="1"/>
    <col min="12043" max="12043" width="12.7109375" style="120" customWidth="1"/>
    <col min="12044" max="12044" width="10.85546875" style="120" bestFit="1" customWidth="1"/>
    <col min="12045" max="12289" width="12.7109375" style="120"/>
    <col min="12290" max="12290" width="21.28515625" style="120" customWidth="1"/>
    <col min="12291" max="12291" width="15" style="120" bestFit="1" customWidth="1"/>
    <col min="12292" max="12292" width="4.28515625" style="120" customWidth="1"/>
    <col min="12293" max="12293" width="10" style="120" customWidth="1"/>
    <col min="12294" max="12294" width="8.5703125" style="120" customWidth="1"/>
    <col min="12295" max="12295" width="8.5703125" style="120" bestFit="1" customWidth="1"/>
    <col min="12296" max="12297" width="7.140625" style="120" bestFit="1" customWidth="1"/>
    <col min="12298" max="12298" width="5.85546875" style="120" bestFit="1" customWidth="1"/>
    <col min="12299" max="12299" width="12.7109375" style="120" customWidth="1"/>
    <col min="12300" max="12300" width="10.85546875" style="120" bestFit="1" customWidth="1"/>
    <col min="12301" max="12545" width="12.7109375" style="120"/>
    <col min="12546" max="12546" width="21.28515625" style="120" customWidth="1"/>
    <col min="12547" max="12547" width="15" style="120" bestFit="1" customWidth="1"/>
    <col min="12548" max="12548" width="4.28515625" style="120" customWidth="1"/>
    <col min="12549" max="12549" width="10" style="120" customWidth="1"/>
    <col min="12550" max="12550" width="8.5703125" style="120" customWidth="1"/>
    <col min="12551" max="12551" width="8.5703125" style="120" bestFit="1" customWidth="1"/>
    <col min="12552" max="12553" width="7.140625" style="120" bestFit="1" customWidth="1"/>
    <col min="12554" max="12554" width="5.85546875" style="120" bestFit="1" customWidth="1"/>
    <col min="12555" max="12555" width="12.7109375" style="120" customWidth="1"/>
    <col min="12556" max="12556" width="10.85546875" style="120" bestFit="1" customWidth="1"/>
    <col min="12557" max="12801" width="12.7109375" style="120"/>
    <col min="12802" max="12802" width="21.28515625" style="120" customWidth="1"/>
    <col min="12803" max="12803" width="15" style="120" bestFit="1" customWidth="1"/>
    <col min="12804" max="12804" width="4.28515625" style="120" customWidth="1"/>
    <col min="12805" max="12805" width="10" style="120" customWidth="1"/>
    <col min="12806" max="12806" width="8.5703125" style="120" customWidth="1"/>
    <col min="12807" max="12807" width="8.5703125" style="120" bestFit="1" customWidth="1"/>
    <col min="12808" max="12809" width="7.140625" style="120" bestFit="1" customWidth="1"/>
    <col min="12810" max="12810" width="5.85546875" style="120" bestFit="1" customWidth="1"/>
    <col min="12811" max="12811" width="12.7109375" style="120" customWidth="1"/>
    <col min="12812" max="12812" width="10.85546875" style="120" bestFit="1" customWidth="1"/>
    <col min="12813" max="13057" width="12.7109375" style="120"/>
    <col min="13058" max="13058" width="21.28515625" style="120" customWidth="1"/>
    <col min="13059" max="13059" width="15" style="120" bestFit="1" customWidth="1"/>
    <col min="13060" max="13060" width="4.28515625" style="120" customWidth="1"/>
    <col min="13061" max="13061" width="10" style="120" customWidth="1"/>
    <col min="13062" max="13062" width="8.5703125" style="120" customWidth="1"/>
    <col min="13063" max="13063" width="8.5703125" style="120" bestFit="1" customWidth="1"/>
    <col min="13064" max="13065" width="7.140625" style="120" bestFit="1" customWidth="1"/>
    <col min="13066" max="13066" width="5.85546875" style="120" bestFit="1" customWidth="1"/>
    <col min="13067" max="13067" width="12.7109375" style="120" customWidth="1"/>
    <col min="13068" max="13068" width="10.85546875" style="120" bestFit="1" customWidth="1"/>
    <col min="13069" max="13313" width="12.7109375" style="120"/>
    <col min="13314" max="13314" width="21.28515625" style="120" customWidth="1"/>
    <col min="13315" max="13315" width="15" style="120" bestFit="1" customWidth="1"/>
    <col min="13316" max="13316" width="4.28515625" style="120" customWidth="1"/>
    <col min="13317" max="13317" width="10" style="120" customWidth="1"/>
    <col min="13318" max="13318" width="8.5703125" style="120" customWidth="1"/>
    <col min="13319" max="13319" width="8.5703125" style="120" bestFit="1" customWidth="1"/>
    <col min="13320" max="13321" width="7.140625" style="120" bestFit="1" customWidth="1"/>
    <col min="13322" max="13322" width="5.85546875" style="120" bestFit="1" customWidth="1"/>
    <col min="13323" max="13323" width="12.7109375" style="120" customWidth="1"/>
    <col min="13324" max="13324" width="10.85546875" style="120" bestFit="1" customWidth="1"/>
    <col min="13325" max="13569" width="12.7109375" style="120"/>
    <col min="13570" max="13570" width="21.28515625" style="120" customWidth="1"/>
    <col min="13571" max="13571" width="15" style="120" bestFit="1" customWidth="1"/>
    <col min="13572" max="13572" width="4.28515625" style="120" customWidth="1"/>
    <col min="13573" max="13573" width="10" style="120" customWidth="1"/>
    <col min="13574" max="13574" width="8.5703125" style="120" customWidth="1"/>
    <col min="13575" max="13575" width="8.5703125" style="120" bestFit="1" customWidth="1"/>
    <col min="13576" max="13577" width="7.140625" style="120" bestFit="1" customWidth="1"/>
    <col min="13578" max="13578" width="5.85546875" style="120" bestFit="1" customWidth="1"/>
    <col min="13579" max="13579" width="12.7109375" style="120" customWidth="1"/>
    <col min="13580" max="13580" width="10.85546875" style="120" bestFit="1" customWidth="1"/>
    <col min="13581" max="13825" width="12.7109375" style="120"/>
    <col min="13826" max="13826" width="21.28515625" style="120" customWidth="1"/>
    <col min="13827" max="13827" width="15" style="120" bestFit="1" customWidth="1"/>
    <col min="13828" max="13828" width="4.28515625" style="120" customWidth="1"/>
    <col min="13829" max="13829" width="10" style="120" customWidth="1"/>
    <col min="13830" max="13830" width="8.5703125" style="120" customWidth="1"/>
    <col min="13831" max="13831" width="8.5703125" style="120" bestFit="1" customWidth="1"/>
    <col min="13832" max="13833" width="7.140625" style="120" bestFit="1" customWidth="1"/>
    <col min="13834" max="13834" width="5.85546875" style="120" bestFit="1" customWidth="1"/>
    <col min="13835" max="13835" width="12.7109375" style="120" customWidth="1"/>
    <col min="13836" max="13836" width="10.85546875" style="120" bestFit="1" customWidth="1"/>
    <col min="13837" max="14081" width="12.7109375" style="120"/>
    <col min="14082" max="14082" width="21.28515625" style="120" customWidth="1"/>
    <col min="14083" max="14083" width="15" style="120" bestFit="1" customWidth="1"/>
    <col min="14084" max="14084" width="4.28515625" style="120" customWidth="1"/>
    <col min="14085" max="14085" width="10" style="120" customWidth="1"/>
    <col min="14086" max="14086" width="8.5703125" style="120" customWidth="1"/>
    <col min="14087" max="14087" width="8.5703125" style="120" bestFit="1" customWidth="1"/>
    <col min="14088" max="14089" width="7.140625" style="120" bestFit="1" customWidth="1"/>
    <col min="14090" max="14090" width="5.85546875" style="120" bestFit="1" customWidth="1"/>
    <col min="14091" max="14091" width="12.7109375" style="120" customWidth="1"/>
    <col min="14092" max="14092" width="10.85546875" style="120" bestFit="1" customWidth="1"/>
    <col min="14093" max="14337" width="12.7109375" style="120"/>
    <col min="14338" max="14338" width="21.28515625" style="120" customWidth="1"/>
    <col min="14339" max="14339" width="15" style="120" bestFit="1" customWidth="1"/>
    <col min="14340" max="14340" width="4.28515625" style="120" customWidth="1"/>
    <col min="14341" max="14341" width="10" style="120" customWidth="1"/>
    <col min="14342" max="14342" width="8.5703125" style="120" customWidth="1"/>
    <col min="14343" max="14343" width="8.5703125" style="120" bestFit="1" customWidth="1"/>
    <col min="14344" max="14345" width="7.140625" style="120" bestFit="1" customWidth="1"/>
    <col min="14346" max="14346" width="5.85546875" style="120" bestFit="1" customWidth="1"/>
    <col min="14347" max="14347" width="12.7109375" style="120" customWidth="1"/>
    <col min="14348" max="14348" width="10.85546875" style="120" bestFit="1" customWidth="1"/>
    <col min="14349" max="14593" width="12.7109375" style="120"/>
    <col min="14594" max="14594" width="21.28515625" style="120" customWidth="1"/>
    <col min="14595" max="14595" width="15" style="120" bestFit="1" customWidth="1"/>
    <col min="14596" max="14596" width="4.28515625" style="120" customWidth="1"/>
    <col min="14597" max="14597" width="10" style="120" customWidth="1"/>
    <col min="14598" max="14598" width="8.5703125" style="120" customWidth="1"/>
    <col min="14599" max="14599" width="8.5703125" style="120" bestFit="1" customWidth="1"/>
    <col min="14600" max="14601" width="7.140625" style="120" bestFit="1" customWidth="1"/>
    <col min="14602" max="14602" width="5.85546875" style="120" bestFit="1" customWidth="1"/>
    <col min="14603" max="14603" width="12.7109375" style="120" customWidth="1"/>
    <col min="14604" max="14604" width="10.85546875" style="120" bestFit="1" customWidth="1"/>
    <col min="14605" max="14849" width="12.7109375" style="120"/>
    <col min="14850" max="14850" width="21.28515625" style="120" customWidth="1"/>
    <col min="14851" max="14851" width="15" style="120" bestFit="1" customWidth="1"/>
    <col min="14852" max="14852" width="4.28515625" style="120" customWidth="1"/>
    <col min="14853" max="14853" width="10" style="120" customWidth="1"/>
    <col min="14854" max="14854" width="8.5703125" style="120" customWidth="1"/>
    <col min="14855" max="14855" width="8.5703125" style="120" bestFit="1" customWidth="1"/>
    <col min="14856" max="14857" width="7.140625" style="120" bestFit="1" customWidth="1"/>
    <col min="14858" max="14858" width="5.85546875" style="120" bestFit="1" customWidth="1"/>
    <col min="14859" max="14859" width="12.7109375" style="120" customWidth="1"/>
    <col min="14860" max="14860" width="10.85546875" style="120" bestFit="1" customWidth="1"/>
    <col min="14861" max="15105" width="12.7109375" style="120"/>
    <col min="15106" max="15106" width="21.28515625" style="120" customWidth="1"/>
    <col min="15107" max="15107" width="15" style="120" bestFit="1" customWidth="1"/>
    <col min="15108" max="15108" width="4.28515625" style="120" customWidth="1"/>
    <col min="15109" max="15109" width="10" style="120" customWidth="1"/>
    <col min="15110" max="15110" width="8.5703125" style="120" customWidth="1"/>
    <col min="15111" max="15111" width="8.5703125" style="120" bestFit="1" customWidth="1"/>
    <col min="15112" max="15113" width="7.140625" style="120" bestFit="1" customWidth="1"/>
    <col min="15114" max="15114" width="5.85546875" style="120" bestFit="1" customWidth="1"/>
    <col min="15115" max="15115" width="12.7109375" style="120" customWidth="1"/>
    <col min="15116" max="15116" width="10.85546875" style="120" bestFit="1" customWidth="1"/>
    <col min="15117" max="15361" width="12.7109375" style="120"/>
    <col min="15362" max="15362" width="21.28515625" style="120" customWidth="1"/>
    <col min="15363" max="15363" width="15" style="120" bestFit="1" customWidth="1"/>
    <col min="15364" max="15364" width="4.28515625" style="120" customWidth="1"/>
    <col min="15365" max="15365" width="10" style="120" customWidth="1"/>
    <col min="15366" max="15366" width="8.5703125" style="120" customWidth="1"/>
    <col min="15367" max="15367" width="8.5703125" style="120" bestFit="1" customWidth="1"/>
    <col min="15368" max="15369" width="7.140625" style="120" bestFit="1" customWidth="1"/>
    <col min="15370" max="15370" width="5.85546875" style="120" bestFit="1" customWidth="1"/>
    <col min="15371" max="15371" width="12.7109375" style="120" customWidth="1"/>
    <col min="15372" max="15372" width="10.85546875" style="120" bestFit="1" customWidth="1"/>
    <col min="15373" max="15617" width="12.7109375" style="120"/>
    <col min="15618" max="15618" width="21.28515625" style="120" customWidth="1"/>
    <col min="15619" max="15619" width="15" style="120" bestFit="1" customWidth="1"/>
    <col min="15620" max="15620" width="4.28515625" style="120" customWidth="1"/>
    <col min="15621" max="15621" width="10" style="120" customWidth="1"/>
    <col min="15622" max="15622" width="8.5703125" style="120" customWidth="1"/>
    <col min="15623" max="15623" width="8.5703125" style="120" bestFit="1" customWidth="1"/>
    <col min="15624" max="15625" width="7.140625" style="120" bestFit="1" customWidth="1"/>
    <col min="15626" max="15626" width="5.85546875" style="120" bestFit="1" customWidth="1"/>
    <col min="15627" max="15627" width="12.7109375" style="120" customWidth="1"/>
    <col min="15628" max="15628" width="10.85546875" style="120" bestFit="1" customWidth="1"/>
    <col min="15629" max="15873" width="12.7109375" style="120"/>
    <col min="15874" max="15874" width="21.28515625" style="120" customWidth="1"/>
    <col min="15875" max="15875" width="15" style="120" bestFit="1" customWidth="1"/>
    <col min="15876" max="15876" width="4.28515625" style="120" customWidth="1"/>
    <col min="15877" max="15877" width="10" style="120" customWidth="1"/>
    <col min="15878" max="15878" width="8.5703125" style="120" customWidth="1"/>
    <col min="15879" max="15879" width="8.5703125" style="120" bestFit="1" customWidth="1"/>
    <col min="15880" max="15881" width="7.140625" style="120" bestFit="1" customWidth="1"/>
    <col min="15882" max="15882" width="5.85546875" style="120" bestFit="1" customWidth="1"/>
    <col min="15883" max="15883" width="12.7109375" style="120" customWidth="1"/>
    <col min="15884" max="15884" width="10.85546875" style="120" bestFit="1" customWidth="1"/>
    <col min="15885" max="16129" width="12.7109375" style="120"/>
    <col min="16130" max="16130" width="21.28515625" style="120" customWidth="1"/>
    <col min="16131" max="16131" width="15" style="120" bestFit="1" customWidth="1"/>
    <col min="16132" max="16132" width="4.28515625" style="120" customWidth="1"/>
    <col min="16133" max="16133" width="10" style="120" customWidth="1"/>
    <col min="16134" max="16134" width="8.5703125" style="120" customWidth="1"/>
    <col min="16135" max="16135" width="8.5703125" style="120" bestFit="1" customWidth="1"/>
    <col min="16136" max="16137" width="7.140625" style="120" bestFit="1" customWidth="1"/>
    <col min="16138" max="16138" width="5.85546875" style="120" bestFit="1" customWidth="1"/>
    <col min="16139" max="16139" width="12.7109375" style="120" customWidth="1"/>
    <col min="16140" max="16140" width="10.85546875" style="120" bestFit="1" customWidth="1"/>
    <col min="16141" max="16384" width="12.7109375" style="120"/>
  </cols>
  <sheetData>
    <row r="1" spans="2:12" x14ac:dyDescent="0.25">
      <c r="B1" s="115" t="str">
        <f>المدخلات!G1</f>
        <v>المندوبية الجهوية للتربية</v>
      </c>
      <c r="C1" s="116">
        <f>المدخلات!I1</f>
        <v>0</v>
      </c>
      <c r="D1" s="117"/>
      <c r="E1" s="117"/>
      <c r="F1" s="118" t="str">
        <f>المدخلات!G4</f>
        <v>القسم</v>
      </c>
      <c r="G1" s="119"/>
      <c r="H1" s="329">
        <f>المدخلات!I4</f>
        <v>0</v>
      </c>
      <c r="I1" s="330"/>
    </row>
    <row r="2" spans="2:12" x14ac:dyDescent="0.25">
      <c r="B2" s="115" t="str">
        <f>المدخلات!G2</f>
        <v>المدرسة الإبتدائية</v>
      </c>
      <c r="C2" s="116">
        <f>المدخلات!I2</f>
        <v>0</v>
      </c>
      <c r="D2" s="122"/>
      <c r="E2" s="122"/>
      <c r="F2" s="118" t="str">
        <f>المدخلات!G5</f>
        <v>السنة الدراسية</v>
      </c>
      <c r="G2" s="124"/>
      <c r="H2" s="331" t="str">
        <f>المدخلات!I5</f>
        <v>2019-2018</v>
      </c>
      <c r="I2" s="332"/>
    </row>
    <row r="3" spans="2:12" x14ac:dyDescent="0.25">
      <c r="B3" s="121" t="str">
        <f>المدخلات!G3</f>
        <v>المعلم (ة)</v>
      </c>
      <c r="C3" s="149">
        <f>المدخلات!I3</f>
        <v>0</v>
      </c>
      <c r="D3" s="125"/>
      <c r="E3" s="125"/>
      <c r="F3" s="123" t="str">
        <f>المدخلات!G6</f>
        <v>عدد التلاميذ</v>
      </c>
      <c r="G3" s="126"/>
      <c r="H3" s="333">
        <f>المدخلات!I6</f>
        <v>45</v>
      </c>
      <c r="I3" s="334"/>
    </row>
    <row r="5" spans="2:12" ht="27.75" x14ac:dyDescent="0.4">
      <c r="B5" s="335" t="s">
        <v>90</v>
      </c>
      <c r="C5" s="335"/>
      <c r="D5" s="335"/>
      <c r="E5" s="335"/>
      <c r="F5" s="335"/>
      <c r="G5" s="335"/>
      <c r="H5" s="335"/>
      <c r="I5" s="335"/>
      <c r="K5" s="127"/>
      <c r="L5" s="127"/>
    </row>
    <row r="6" spans="2:12" x14ac:dyDescent="0.25">
      <c r="L6" s="127"/>
    </row>
    <row r="7" spans="2:12" x14ac:dyDescent="0.25">
      <c r="B7" s="128" t="s">
        <v>83</v>
      </c>
      <c r="C7" s="327" t="str">
        <f>VLOOKUP(H7,ثلاثي2!A5:AA49,2,FALSE)</f>
        <v/>
      </c>
      <c r="D7" s="328"/>
      <c r="E7" s="328"/>
      <c r="G7" s="132" t="s">
        <v>86</v>
      </c>
      <c r="H7" s="150">
        <v>1</v>
      </c>
    </row>
    <row r="8" spans="2:12" s="129" customFormat="1" x14ac:dyDescent="0.25">
      <c r="L8" s="127"/>
    </row>
    <row r="9" spans="2:12" s="129" customFormat="1" ht="18" x14ac:dyDescent="0.25">
      <c r="B9" s="336" t="str">
        <f>ثلاثي2!D3</f>
        <v>مجال اللغة العربية</v>
      </c>
      <c r="C9" s="337"/>
      <c r="D9" s="120"/>
      <c r="E9" s="128" t="str">
        <f>ثلاثي2!B57</f>
        <v>معدل القسم</v>
      </c>
      <c r="F9" s="130" t="str">
        <f>ثلاثي2!B56</f>
        <v>أدنى عدد</v>
      </c>
      <c r="G9" s="130" t="str">
        <f>ثلاثي2!B55</f>
        <v>أعلى عدد</v>
      </c>
      <c r="I9" s="153" t="s">
        <v>91</v>
      </c>
      <c r="L9" s="131"/>
    </row>
    <row r="10" spans="2:12" s="129" customFormat="1" x14ac:dyDescent="0.25">
      <c r="B10" s="132" t="str">
        <f>ثلاثي2!D4</f>
        <v>تواصل شفوي</v>
      </c>
      <c r="C10" s="133">
        <f>VLOOKUP(H7,ثلاثي2!A5:AA49,4,FALSE)</f>
        <v>0</v>
      </c>
      <c r="D10" s="120"/>
      <c r="E10" s="134" t="e">
        <f>ثلاثي2!D57</f>
        <v>#DIV/0!</v>
      </c>
      <c r="F10" s="135">
        <f>ثلاثي2!D56</f>
        <v>0</v>
      </c>
      <c r="G10" s="135">
        <f>ثلاثي2!D55</f>
        <v>0</v>
      </c>
      <c r="H10" s="141" t="str">
        <f>IF(AND(C10=F10,C$30=G$30),"للتثبت","")</f>
        <v>للتثبت</v>
      </c>
      <c r="I10" s="154">
        <f>C10-VLOOKUP(H7,ثلاثي1!A5:AA49,4,FALSE)</f>
        <v>0</v>
      </c>
    </row>
    <row r="11" spans="2:12" s="129" customFormat="1" x14ac:dyDescent="0.25">
      <c r="B11" s="136" t="str">
        <f>ثلاثي2!E4</f>
        <v>قراءة</v>
      </c>
      <c r="C11" s="133">
        <f>VLOOKUP(H7,ثلاثي2!A5:AA49,5,FALSE)</f>
        <v>0</v>
      </c>
      <c r="D11" s="137"/>
      <c r="E11" s="134" t="e">
        <f>ثلاثي2!E57</f>
        <v>#DIV/0!</v>
      </c>
      <c r="F11" s="135">
        <f>ثلاثي2!E56</f>
        <v>0</v>
      </c>
      <c r="G11" s="135">
        <f>ثلاثي2!E55</f>
        <v>0</v>
      </c>
      <c r="H11" s="141" t="str">
        <f>IF(AND(C11=F11,C$30=G$30),"للتثبت","")</f>
        <v>للتثبت</v>
      </c>
      <c r="I11" s="154">
        <f>C11-VLOOKUP(H7,ثلاثي1!A5:AA49,5,FALSE)</f>
        <v>0</v>
      </c>
      <c r="J11" s="138"/>
      <c r="K11" s="138"/>
      <c r="L11" s="138"/>
    </row>
    <row r="12" spans="2:12" s="129" customFormat="1" x14ac:dyDescent="0.25">
      <c r="B12" s="136" t="str">
        <f>ثلاثي2!F4</f>
        <v>الخط</v>
      </c>
      <c r="C12" s="133">
        <f>VLOOKUP(H7,ثلاثي2!A5:AA49,6,FALSE)</f>
        <v>0</v>
      </c>
      <c r="D12" s="137"/>
      <c r="E12" s="134" t="e">
        <f>ثلاثي2!F57</f>
        <v>#DIV/0!</v>
      </c>
      <c r="F12" s="135">
        <f>ثلاثي2!F56</f>
        <v>0</v>
      </c>
      <c r="G12" s="135">
        <f>+ثلاثي2!F55</f>
        <v>0</v>
      </c>
      <c r="H12" s="141" t="str">
        <f>IF(AND(C12=F12,C$30=G$30),"للتثبت","")</f>
        <v>للتثبت</v>
      </c>
      <c r="I12" s="154">
        <f>C12-VLOOKUP(H7,ثلاثي1!A5:AA49,6,FALSE)</f>
        <v>0</v>
      </c>
      <c r="J12" s="138"/>
      <c r="K12" s="138"/>
      <c r="L12" s="138"/>
    </row>
    <row r="13" spans="2:12" s="129" customFormat="1" x14ac:dyDescent="0.25">
      <c r="B13" s="136" t="str">
        <f>ثلاثي2!G4</f>
        <v>إنتاج كتابي</v>
      </c>
      <c r="C13" s="133">
        <f>VLOOKUP(H7,ثلاثي2!A5:AA49,7,FALSE)</f>
        <v>0</v>
      </c>
      <c r="D13" s="137"/>
      <c r="E13" s="134" t="e">
        <f>ثلاثي2!G57</f>
        <v>#DIV/0!</v>
      </c>
      <c r="F13" s="135">
        <f>ثلاثي2!G56</f>
        <v>0</v>
      </c>
      <c r="G13" s="135">
        <f>ثلاثي2!G55</f>
        <v>0</v>
      </c>
      <c r="H13" s="141" t="str">
        <f>IF(AND(C13=F13,C$30=G$30),"للتثبت","")</f>
        <v>للتثبت</v>
      </c>
      <c r="I13" s="154">
        <f>C13-VLOOKUP(H7,ثلاثي1!A5:AA49,7,FALSE)</f>
        <v>0</v>
      </c>
      <c r="J13" s="138"/>
      <c r="K13" s="138"/>
      <c r="L13" s="138"/>
    </row>
    <row r="14" spans="2:12" x14ac:dyDescent="0.25">
      <c r="B14" s="136" t="str">
        <f>ثلاثي2!I4</f>
        <v>معدل المجال</v>
      </c>
      <c r="C14" s="151">
        <f>VLOOKUP(H7,ثلاثي2!A5:AA49,9,FALSE)</f>
        <v>0</v>
      </c>
      <c r="D14" s="137"/>
      <c r="E14" s="134">
        <f>ثلاثي2!I57</f>
        <v>0</v>
      </c>
      <c r="F14" s="135">
        <f>ثلاثي2!I56</f>
        <v>0</v>
      </c>
      <c r="G14" s="135">
        <f>ثلاثي2!I55</f>
        <v>0</v>
      </c>
      <c r="H14" s="141" t="str">
        <f>IF(AND(C14=F14,C$30=G$30),"للتثبت","")</f>
        <v>للتثبت</v>
      </c>
      <c r="I14" s="154">
        <f>C14-VLOOKUP(H7,ثلاثي1!A5:AA49,9,FALSE)</f>
        <v>0</v>
      </c>
      <c r="J14" s="137"/>
      <c r="K14" s="138"/>
      <c r="L14" s="138"/>
    </row>
    <row r="15" spans="2:12" x14ac:dyDescent="0.25">
      <c r="B15" s="137"/>
      <c r="C15" s="139"/>
      <c r="D15" s="137"/>
      <c r="E15" s="140"/>
      <c r="F15" s="139"/>
      <c r="G15" s="139"/>
      <c r="H15" s="140"/>
      <c r="I15" s="155"/>
      <c r="J15" s="137"/>
      <c r="K15" s="137"/>
      <c r="L15" s="137"/>
    </row>
    <row r="16" spans="2:12" ht="18" x14ac:dyDescent="0.25">
      <c r="B16" s="325" t="str">
        <f>ثلاثي2!K3</f>
        <v>مجال العلوم والتكنولوجيا</v>
      </c>
      <c r="C16" s="326"/>
      <c r="D16" s="137"/>
      <c r="E16" s="140"/>
      <c r="F16" s="141"/>
      <c r="G16" s="141"/>
      <c r="H16" s="141"/>
      <c r="I16" s="155"/>
      <c r="K16" s="137"/>
      <c r="L16" s="137"/>
    </row>
    <row r="17" spans="2:12" x14ac:dyDescent="0.25">
      <c r="B17" s="136" t="str">
        <f>ثلاثي2!K4</f>
        <v>رياضيات</v>
      </c>
      <c r="C17" s="142">
        <f>VLOOKUP(H7,ثلاثي2!A5:AA49,11,FALSE)</f>
        <v>0</v>
      </c>
      <c r="E17" s="134" t="e">
        <f>ثلاثي2!K57</f>
        <v>#DIV/0!</v>
      </c>
      <c r="F17" s="135">
        <f>ثلاثي2!K56</f>
        <v>0</v>
      </c>
      <c r="G17" s="135">
        <f>ثلاثي2!K55</f>
        <v>0</v>
      </c>
      <c r="H17" s="141" t="str">
        <f>IF(AND(C17=F17,C$30=G$30),"للتثبت","")</f>
        <v>للتثبت</v>
      </c>
      <c r="I17" s="154">
        <f>C17-VLOOKUP(H7,ثلاثي1!A5:AA49,11,FALSE)</f>
        <v>0</v>
      </c>
      <c r="K17" s="137"/>
      <c r="L17" s="137"/>
    </row>
    <row r="18" spans="2:12" x14ac:dyDescent="0.25">
      <c r="B18" s="136" t="str">
        <f>ثلاثي2!L4</f>
        <v>الإيقاظ العلمي</v>
      </c>
      <c r="C18" s="133">
        <f>VLOOKUP(H7,ثلاثي2!A5:AA49,12,FALSE)</f>
        <v>0</v>
      </c>
      <c r="D18" s="144"/>
      <c r="E18" s="134" t="e">
        <f>ثلاثي2!L57</f>
        <v>#DIV/0!</v>
      </c>
      <c r="F18" s="135">
        <f>ثلاثي2!L56</f>
        <v>0</v>
      </c>
      <c r="G18" s="135">
        <f>ثلاثي2!L55</f>
        <v>0</v>
      </c>
      <c r="H18" s="141" t="str">
        <f>IF(AND(C18=F18,C$30=G$30),"للتثبت","")</f>
        <v>للتثبت</v>
      </c>
      <c r="I18" s="154">
        <f>C18-VLOOKUP(H7,ثلاثي1!A5:AA49,12,FALSE)</f>
        <v>0</v>
      </c>
      <c r="J18" s="143"/>
      <c r="K18" s="137"/>
      <c r="L18" s="137"/>
    </row>
    <row r="19" spans="2:12" x14ac:dyDescent="0.25">
      <c r="B19" s="136" t="str">
        <f>ثلاثي2!M4</f>
        <v>تربية تكنولوجية</v>
      </c>
      <c r="C19" s="133">
        <f>VLOOKUP(H7,ثلاثي2!A5:AA49,13,FALSE)</f>
        <v>0</v>
      </c>
      <c r="D19" s="137"/>
      <c r="E19" s="134" t="e">
        <f>ثلاثي2!M57</f>
        <v>#DIV/0!</v>
      </c>
      <c r="F19" s="135">
        <f>ثلاثي2!M56</f>
        <v>0</v>
      </c>
      <c r="G19" s="135">
        <f>ثلاثي2!M55</f>
        <v>0</v>
      </c>
      <c r="H19" s="141" t="str">
        <f>IF(AND(C19=F19,C$30=G$30),"للتثبت","")</f>
        <v>للتثبت</v>
      </c>
      <c r="I19" s="154">
        <f>C19-VLOOKUP(H7,ثلاثي1!A5:AA49,13,FALSE)</f>
        <v>0</v>
      </c>
      <c r="J19" s="143"/>
      <c r="K19" s="137"/>
      <c r="L19" s="137"/>
    </row>
    <row r="20" spans="2:12" x14ac:dyDescent="0.25">
      <c r="B20" s="136" t="str">
        <f>ثلاثي2!O4</f>
        <v>معدل المجال</v>
      </c>
      <c r="C20" s="152">
        <f>VLOOKUP(H7,ثلاثي2!A5:AA49,15,FALSE)</f>
        <v>0</v>
      </c>
      <c r="D20" s="137"/>
      <c r="E20" s="134">
        <f>ثلاثي2!O57</f>
        <v>0</v>
      </c>
      <c r="F20" s="135">
        <f>ثلاثي2!O56</f>
        <v>0</v>
      </c>
      <c r="G20" s="135">
        <f>ثلاثي2!O55</f>
        <v>0</v>
      </c>
      <c r="H20" s="141" t="str">
        <f>IF(AND(C20=F20,C$30=G$30),"للتثبت","")</f>
        <v>للتثبت</v>
      </c>
      <c r="I20" s="154">
        <f>C20-VLOOKUP(H7,ثلاثي1!A5:AA49,15,FALSE)</f>
        <v>0</v>
      </c>
      <c r="J20" s="137"/>
      <c r="K20" s="137"/>
      <c r="L20" s="137"/>
    </row>
    <row r="21" spans="2:12" x14ac:dyDescent="0.25">
      <c r="B21" s="137"/>
      <c r="C21" s="141"/>
      <c r="D21" s="137"/>
      <c r="E21" s="140"/>
      <c r="F21" s="141"/>
      <c r="G21" s="141"/>
      <c r="H21" s="141"/>
      <c r="I21" s="155"/>
      <c r="J21" s="137"/>
      <c r="K21" s="137"/>
      <c r="L21" s="137"/>
    </row>
    <row r="22" spans="2:12" ht="18" x14ac:dyDescent="0.25">
      <c r="B22" s="325" t="str">
        <f>ثلاثي2!Q3</f>
        <v>مجال التنشئة</v>
      </c>
      <c r="C22" s="326"/>
      <c r="D22" s="137"/>
      <c r="H22" s="141"/>
      <c r="I22" s="155"/>
      <c r="K22" s="137"/>
      <c r="L22" s="137"/>
    </row>
    <row r="23" spans="2:12" x14ac:dyDescent="0.25">
      <c r="B23" s="136" t="str">
        <f>ثلاثي2!Q4</f>
        <v>تربية إسلامية</v>
      </c>
      <c r="C23" s="142">
        <f>VLOOKUP(H7,ثلاثي2!A5:AA49,17,FALSE)</f>
        <v>0</v>
      </c>
      <c r="E23" s="134" t="e">
        <f>ثلاثي2!Q57</f>
        <v>#DIV/0!</v>
      </c>
      <c r="F23" s="135">
        <f>ثلاثي2!Q56</f>
        <v>0</v>
      </c>
      <c r="G23" s="135">
        <f>ثلاثي2!Q55</f>
        <v>0</v>
      </c>
      <c r="H23" s="141" t="str">
        <f>IF(AND(C23=F23,C$30=G$30),"للتثبت","")</f>
        <v>للتثبت</v>
      </c>
      <c r="I23" s="154">
        <f>C23-VLOOKUP(H7,ثلاثي1!A5:AA49,17,FALSE)</f>
        <v>0</v>
      </c>
      <c r="J23" s="137"/>
      <c r="K23" s="137"/>
      <c r="L23" s="137"/>
    </row>
    <row r="24" spans="2:12" x14ac:dyDescent="0.25">
      <c r="B24" s="136" t="str">
        <f>ثلاثي2!R4</f>
        <v>تربية تشكيلية</v>
      </c>
      <c r="C24" s="142">
        <f>VLOOKUP(H7,ثلاثي2!A5:AA49,18,FALSE)</f>
        <v>0</v>
      </c>
      <c r="D24" s="137"/>
      <c r="E24" s="134" t="e">
        <f>ثلاثي2!R57</f>
        <v>#DIV/0!</v>
      </c>
      <c r="F24" s="135">
        <f>ثلاثي2!R56</f>
        <v>0</v>
      </c>
      <c r="G24" s="135">
        <f>ثلاثي2!R55</f>
        <v>0</v>
      </c>
      <c r="H24" s="141" t="str">
        <f>IF(AND(C24=F24,C$30=G$30),"للتثبت","")</f>
        <v>للتثبت</v>
      </c>
      <c r="I24" s="154">
        <f>C24-VLOOKUP(H7,ثلاثي1!A5:AA49,18,FALSE)</f>
        <v>0</v>
      </c>
      <c r="J24" s="137"/>
      <c r="K24" s="137"/>
      <c r="L24" s="137"/>
    </row>
    <row r="25" spans="2:12" x14ac:dyDescent="0.25">
      <c r="B25" s="136" t="str">
        <f>ثلاثي2!S4</f>
        <v>تربية موسيقية</v>
      </c>
      <c r="C25" s="142">
        <f>VLOOKUP(H7,ثلاثي2!A5:AA49,19,FALSE)</f>
        <v>0</v>
      </c>
      <c r="D25" s="137"/>
      <c r="E25" s="134" t="e">
        <f>ثلاثي2!S57</f>
        <v>#DIV/0!</v>
      </c>
      <c r="F25" s="135">
        <f>ثلاثي2!S56</f>
        <v>0</v>
      </c>
      <c r="G25" s="135">
        <f>ثلاثي2!S55</f>
        <v>0</v>
      </c>
      <c r="H25" s="141" t="str">
        <f>IF(AND(C25=F25,C$30=G$30),"للتثبت","")</f>
        <v>للتثبت</v>
      </c>
      <c r="I25" s="154">
        <f>C25-VLOOKUP(H7,ثلاثي1!A5:AA49,19,FALSE)</f>
        <v>0</v>
      </c>
      <c r="J25" s="137"/>
      <c r="K25" s="137"/>
      <c r="L25" s="137"/>
    </row>
    <row r="26" spans="2:12" x14ac:dyDescent="0.25">
      <c r="B26" s="136" t="str">
        <f>ثلاثي2!T4</f>
        <v>تربية بدنية</v>
      </c>
      <c r="C26" s="142">
        <f>IF(VLOOKUP(H7,ثلاثي2!A5:AA49,20,FALSE)=7.77,"معفى",VLOOKUP(H7,ثلاثي2!A5:AA49,20,FALSE))</f>
        <v>0</v>
      </c>
      <c r="E26" s="134">
        <f>ثلاثي2!T57</f>
        <v>0</v>
      </c>
      <c r="F26" s="135">
        <f>ثلاثي2!T56</f>
        <v>0</v>
      </c>
      <c r="G26" s="135">
        <f>ثلاثي2!T55</f>
        <v>0</v>
      </c>
      <c r="H26" s="141" t="str">
        <f>IF(AND(C26=F26,C$30=G$30),"للتثبت","")</f>
        <v>للتثبت</v>
      </c>
      <c r="I26" s="154">
        <f>IF(OR(C26="معفى",VLOOKUP(H7,ثلاثي1!A5:AA49,20,FALSE)="معفى"),"",C26-VLOOKUP(H7,ثلاثي1!A5:AA49,20,FALSE))</f>
        <v>0</v>
      </c>
      <c r="J26" s="137"/>
      <c r="K26" s="137"/>
      <c r="L26" s="137"/>
    </row>
    <row r="27" spans="2:12" x14ac:dyDescent="0.25">
      <c r="B27" s="136" t="str">
        <f>ثلاثي2!V4</f>
        <v>معدل المجال</v>
      </c>
      <c r="C27" s="152">
        <f>VLOOKUP(H7,ثلاثي2!A5:AA49,22,FALSE)</f>
        <v>0</v>
      </c>
      <c r="E27" s="134">
        <f>ثلاثي2!V57</f>
        <v>0</v>
      </c>
      <c r="F27" s="135">
        <f>ثلاثي2!V56</f>
        <v>0</v>
      </c>
      <c r="G27" s="135">
        <f>ثلاثي2!V55</f>
        <v>0</v>
      </c>
      <c r="H27" s="141" t="str">
        <f>IF(AND(C27=F27,C$30=G$30),"للتثبت","")</f>
        <v>للتثبت</v>
      </c>
      <c r="I27" s="154">
        <f>C27-VLOOKUP(H7,ثلاثي1!A5:AA49,22,FALSE)</f>
        <v>0</v>
      </c>
      <c r="J27" s="137"/>
      <c r="K27" s="137"/>
      <c r="L27" s="137"/>
    </row>
    <row r="28" spans="2:12" x14ac:dyDescent="0.25">
      <c r="B28" s="137"/>
      <c r="C28" s="141"/>
      <c r="D28" s="137"/>
      <c r="E28" s="140"/>
      <c r="H28" s="141"/>
      <c r="I28" s="156"/>
      <c r="J28" s="137"/>
      <c r="K28" s="139"/>
      <c r="L28" s="137"/>
    </row>
    <row r="29" spans="2:12" s="162" customFormat="1" ht="18" x14ac:dyDescent="0.25">
      <c r="B29" s="158" t="s">
        <v>84</v>
      </c>
      <c r="C29" s="159">
        <f>VLOOKUP(H7,ثلاثي1!A5:AA49,25,FALSE)</f>
        <v>0</v>
      </c>
      <c r="D29" s="157"/>
      <c r="E29" s="160">
        <f>ثلاثي1!Y57</f>
        <v>0</v>
      </c>
      <c r="F29" s="161">
        <f>ثلاثي1!Y56</f>
        <v>0</v>
      </c>
      <c r="G29" s="161">
        <f>ثلاثي1!Y55</f>
        <v>0</v>
      </c>
      <c r="H29" s="157"/>
      <c r="I29" s="157"/>
      <c r="J29" s="157"/>
      <c r="K29" s="157"/>
      <c r="L29" s="157"/>
    </row>
    <row r="30" spans="2:12" ht="18" x14ac:dyDescent="0.25">
      <c r="B30" s="145" t="s">
        <v>92</v>
      </c>
      <c r="C30" s="159">
        <f>VLOOKUP(H7,ثلاثي2!A5:AA49,25,FALSE)</f>
        <v>0</v>
      </c>
      <c r="E30" s="134">
        <f>ثلاثي2!Y57</f>
        <v>0</v>
      </c>
      <c r="F30" s="135">
        <f>ثلاثي2!Y56</f>
        <v>0</v>
      </c>
      <c r="G30" s="135">
        <f>ثلاثي2!Y55</f>
        <v>0</v>
      </c>
      <c r="H30" s="140"/>
      <c r="I30" s="157"/>
      <c r="J30" s="140"/>
      <c r="K30" s="140"/>
      <c r="L30" s="137"/>
    </row>
    <row r="31" spans="2:12" ht="18" x14ac:dyDescent="0.25">
      <c r="B31" s="145" t="s">
        <v>85</v>
      </c>
      <c r="C31" s="146">
        <f>VLOOKUP(H7,ثلاثي2!A5:AA49,26,FALSE)</f>
        <v>1</v>
      </c>
      <c r="D31" s="144"/>
      <c r="E31" s="144"/>
      <c r="F31" s="140"/>
      <c r="H31" s="137"/>
      <c r="I31" s="157"/>
      <c r="J31" s="137"/>
      <c r="K31" s="137"/>
      <c r="L31" s="137"/>
    </row>
    <row r="32" spans="2:12" ht="18" x14ac:dyDescent="0.25">
      <c r="B32" s="145" t="s">
        <v>37</v>
      </c>
      <c r="C32" s="133" t="str">
        <f>VLOOKUP(H7,ثلاثي2!A5:AA49,27,FALSE)</f>
        <v/>
      </c>
      <c r="D32" s="137"/>
      <c r="E32" s="140"/>
      <c r="F32" s="140"/>
      <c r="H32" s="137"/>
      <c r="I32" s="137"/>
      <c r="J32" s="137"/>
      <c r="K32" s="137"/>
      <c r="L32" s="137"/>
    </row>
    <row r="33" spans="2:12" x14ac:dyDescent="0.25">
      <c r="H33" s="137"/>
      <c r="I33" s="137"/>
      <c r="J33" s="137"/>
      <c r="K33" s="137"/>
      <c r="L33" s="137"/>
    </row>
    <row r="34" spans="2:12" x14ac:dyDescent="0.25">
      <c r="B34" s="171" t="s">
        <v>95</v>
      </c>
      <c r="H34" s="137"/>
      <c r="I34" s="137"/>
      <c r="J34" s="137"/>
      <c r="K34" s="137"/>
      <c r="L34" s="137"/>
    </row>
    <row r="35" spans="2:12" ht="15.75" x14ac:dyDescent="0.25">
      <c r="B35" s="179" t="str">
        <f>IF(C35="","","فارق أعداد")</f>
        <v/>
      </c>
      <c r="C35" s="164" t="str">
        <f>IF(MAX(C10:C13,C17:C19,C23:C26)-MIN(C10:C13,C17:C19,C23:C26)&gt;=15,"فارق بين أعلى أعداده وأدنى أعداده يساوي أو يفوق 15 من 20","")</f>
        <v/>
      </c>
      <c r="D35" s="165"/>
      <c r="E35" s="166"/>
      <c r="F35" s="117"/>
      <c r="G35" s="117"/>
      <c r="H35" s="165"/>
      <c r="I35" s="167"/>
      <c r="J35" s="137"/>
      <c r="K35" s="137"/>
      <c r="L35" s="137"/>
    </row>
    <row r="36" spans="2:12" ht="15.75" x14ac:dyDescent="0.25">
      <c r="B36" s="180" t="str">
        <f>IF(C36="","","تثبت في معدل المجالات")</f>
        <v>تثبت في معدل المجالات</v>
      </c>
      <c r="C36" s="172" t="str">
        <f>IF(AND(OR(C14=F14,C20=F20,C27=F27),OR(C14=G14,C20=G20,C27=G27)),"تلميذ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36" s="173"/>
      <c r="E36" s="174"/>
      <c r="F36" s="175"/>
      <c r="G36" s="175"/>
      <c r="H36" s="173"/>
      <c r="I36" s="177"/>
      <c r="J36" s="137"/>
      <c r="K36" s="137"/>
      <c r="L36" s="137"/>
    </row>
    <row r="37" spans="2:12" x14ac:dyDescent="0.25">
      <c r="B37" s="181" t="str">
        <f>IF(C37="","","تراجع هام في أحد المواد")</f>
        <v/>
      </c>
      <c r="C37" s="168" t="str">
        <f>IF(MIN(I10:I28)&lt;=-10,"تراجع في أحد المواد أو المجالات بأكثر من 10","")</f>
        <v/>
      </c>
      <c r="D37" s="125"/>
      <c r="E37" s="125"/>
      <c r="F37" s="125"/>
      <c r="G37" s="125"/>
      <c r="H37" s="169"/>
      <c r="I37" s="170"/>
      <c r="J37" s="137"/>
      <c r="K37" s="137"/>
      <c r="L37" s="137"/>
    </row>
    <row r="38" spans="2:12" x14ac:dyDescent="0.25">
      <c r="H38" s="137"/>
      <c r="I38" s="137"/>
      <c r="J38" s="137"/>
      <c r="K38" s="137"/>
      <c r="L38" s="137"/>
    </row>
    <row r="39" spans="2:12" x14ac:dyDescent="0.25">
      <c r="H39" s="137"/>
      <c r="I39" s="137"/>
      <c r="J39" s="137"/>
      <c r="K39" s="137"/>
      <c r="L39" s="137"/>
    </row>
    <row r="40" spans="2:12" x14ac:dyDescent="0.25">
      <c r="B40" s="137"/>
      <c r="E40" s="137"/>
      <c r="F40" s="137"/>
      <c r="G40" s="137"/>
      <c r="H40" s="137"/>
      <c r="I40" s="137"/>
      <c r="J40" s="137"/>
      <c r="K40" s="137"/>
      <c r="L40" s="137"/>
    </row>
    <row r="41" spans="2:12" x14ac:dyDescent="0.25">
      <c r="B41" s="137"/>
      <c r="D41" s="137"/>
      <c r="E41" s="137"/>
      <c r="H41" s="137"/>
      <c r="I41" s="137"/>
      <c r="J41" s="137"/>
      <c r="K41" s="137"/>
      <c r="L41" s="137"/>
    </row>
    <row r="42" spans="2:12" x14ac:dyDescent="0.25">
      <c r="B42" s="137"/>
      <c r="C42" s="140"/>
      <c r="D42" s="137"/>
      <c r="E42" s="137"/>
      <c r="F42" s="144"/>
      <c r="G42" s="144"/>
      <c r="H42" s="137"/>
      <c r="I42" s="137"/>
      <c r="J42" s="137"/>
      <c r="K42" s="137"/>
      <c r="L42" s="137"/>
    </row>
    <row r="43" spans="2:12" x14ac:dyDescent="0.25">
      <c r="B43" s="137"/>
      <c r="D43" s="137"/>
      <c r="E43" s="137"/>
      <c r="H43" s="137"/>
      <c r="I43" s="137"/>
      <c r="J43" s="137"/>
      <c r="K43" s="137"/>
      <c r="L43" s="137"/>
    </row>
    <row r="44" spans="2:12" x14ac:dyDescent="0.25">
      <c r="B44" s="137"/>
      <c r="C44" s="147"/>
      <c r="D44" s="137"/>
      <c r="E44" s="137"/>
      <c r="F44" s="144"/>
      <c r="G44" s="144"/>
      <c r="H44" s="137"/>
      <c r="I44" s="137"/>
      <c r="J44" s="137"/>
      <c r="K44" s="137"/>
      <c r="L44" s="137"/>
    </row>
    <row r="45" spans="2:12" x14ac:dyDescent="0.25">
      <c r="B45" s="137"/>
      <c r="C45" s="137"/>
      <c r="D45" s="137"/>
      <c r="E45" s="137"/>
      <c r="F45" s="137"/>
      <c r="G45" s="137"/>
      <c r="H45" s="137"/>
      <c r="I45" s="137"/>
      <c r="J45" s="137"/>
      <c r="K45" s="137"/>
      <c r="L45" s="137"/>
    </row>
    <row r="46" spans="2:12" x14ac:dyDescent="0.25">
      <c r="B46" s="137"/>
      <c r="C46" s="137"/>
      <c r="D46" s="137"/>
      <c r="E46" s="137"/>
      <c r="F46" s="137"/>
      <c r="G46" s="137"/>
      <c r="H46" s="137"/>
      <c r="I46" s="137"/>
      <c r="J46" s="137"/>
      <c r="K46" s="137"/>
      <c r="L46" s="137"/>
    </row>
    <row r="47" spans="2:12" x14ac:dyDescent="0.25">
      <c r="B47" s="137"/>
      <c r="C47" s="137"/>
      <c r="D47" s="137"/>
      <c r="E47" s="137"/>
      <c r="F47" s="137"/>
      <c r="G47" s="137"/>
      <c r="H47" s="137"/>
      <c r="I47" s="137"/>
      <c r="J47" s="137"/>
      <c r="K47" s="137"/>
      <c r="L47" s="137"/>
    </row>
    <row r="48" spans="2:12" x14ac:dyDescent="0.25">
      <c r="B48" s="137"/>
      <c r="C48" s="137"/>
      <c r="D48" s="137"/>
      <c r="E48" s="137"/>
      <c r="F48" s="137"/>
      <c r="G48" s="137"/>
      <c r="H48" s="137"/>
      <c r="I48" s="137"/>
      <c r="J48" s="137"/>
      <c r="K48" s="137"/>
      <c r="L48" s="137"/>
    </row>
    <row r="49" spans="2:12" x14ac:dyDescent="0.25">
      <c r="B49" s="137"/>
      <c r="C49" s="137"/>
      <c r="D49" s="137"/>
      <c r="E49" s="137"/>
      <c r="F49" s="137"/>
      <c r="G49" s="137"/>
      <c r="H49" s="137"/>
      <c r="I49" s="137"/>
      <c r="J49" s="137"/>
      <c r="K49" s="137"/>
      <c r="L49" s="137"/>
    </row>
    <row r="50" spans="2:12" x14ac:dyDescent="0.25">
      <c r="B50" s="137"/>
      <c r="D50" s="137"/>
      <c r="E50" s="137"/>
      <c r="I50" s="137"/>
      <c r="J50" s="137"/>
      <c r="K50" s="137"/>
      <c r="L50" s="137"/>
    </row>
    <row r="51" spans="2:12" x14ac:dyDescent="0.25">
      <c r="B51" s="137"/>
      <c r="D51" s="137"/>
      <c r="E51" s="137"/>
      <c r="I51" s="137"/>
      <c r="J51" s="137"/>
      <c r="K51" s="137"/>
      <c r="L51" s="137"/>
    </row>
    <row r="52" spans="2:12" x14ac:dyDescent="0.25">
      <c r="B52" s="137"/>
      <c r="E52" s="137"/>
      <c r="I52" s="137"/>
      <c r="J52" s="137"/>
      <c r="K52" s="137"/>
      <c r="L52" s="137"/>
    </row>
    <row r="53" spans="2:12" x14ac:dyDescent="0.25">
      <c r="B53" s="137"/>
      <c r="D53" s="137"/>
      <c r="E53" s="137"/>
      <c r="I53" s="137"/>
      <c r="J53" s="137"/>
      <c r="K53" s="137"/>
      <c r="L53" s="137"/>
    </row>
    <row r="54" spans="2:12" x14ac:dyDescent="0.25">
      <c r="B54" s="137"/>
      <c r="D54" s="137"/>
      <c r="E54" s="137"/>
      <c r="I54" s="137"/>
      <c r="J54" s="137"/>
      <c r="K54" s="137"/>
      <c r="L54" s="137"/>
    </row>
    <row r="55" spans="2:12" x14ac:dyDescent="0.25">
      <c r="B55" s="137"/>
      <c r="C55" s="148"/>
      <c r="D55" s="137"/>
      <c r="E55" s="137"/>
      <c r="I55" s="137"/>
      <c r="J55" s="137"/>
      <c r="K55" s="137"/>
      <c r="L55" s="137"/>
    </row>
    <row r="56" spans="2:12" x14ac:dyDescent="0.25">
      <c r="B56" s="137"/>
      <c r="C56" s="140"/>
      <c r="D56" s="137"/>
      <c r="E56" s="137"/>
      <c r="F56" s="137"/>
      <c r="G56" s="137"/>
      <c r="H56" s="137"/>
      <c r="I56" s="137"/>
      <c r="J56" s="137"/>
      <c r="K56" s="137"/>
      <c r="L56" s="137"/>
    </row>
    <row r="57" spans="2:12" x14ac:dyDescent="0.25">
      <c r="B57" s="137"/>
      <c r="C57" s="140"/>
      <c r="D57" s="137"/>
      <c r="E57" s="137"/>
      <c r="F57" s="137"/>
      <c r="G57" s="137"/>
      <c r="H57" s="137"/>
      <c r="J57" s="137"/>
      <c r="K57" s="137"/>
      <c r="L57" s="137"/>
    </row>
    <row r="58" spans="2:12" x14ac:dyDescent="0.25">
      <c r="C58" s="141"/>
    </row>
  </sheetData>
  <sheetProtection formatCells="0" deleteRows="0" selectLockedCells="1" autoFilter="0"/>
  <mergeCells count="8">
    <mergeCell ref="B16:C16"/>
    <mergeCell ref="B22:C22"/>
    <mergeCell ref="H1:I1"/>
    <mergeCell ref="H2:I2"/>
    <mergeCell ref="H3:I3"/>
    <mergeCell ref="B5:I5"/>
    <mergeCell ref="C7:E7"/>
    <mergeCell ref="B9:C9"/>
  </mergeCells>
  <conditionalFormatting sqref="F10">
    <cfRule type="cellIs" dxfId="91" priority="53" stopIfTrue="1" operator="equal">
      <formula>$C$10</formula>
    </cfRule>
  </conditionalFormatting>
  <conditionalFormatting sqref="G10">
    <cfRule type="cellIs" dxfId="90" priority="52" stopIfTrue="1" operator="equal">
      <formula>$C$10</formula>
    </cfRule>
  </conditionalFormatting>
  <conditionalFormatting sqref="F11">
    <cfRule type="cellIs" dxfId="89" priority="51" stopIfTrue="1" operator="equal">
      <formula>$C$11</formula>
    </cfRule>
  </conditionalFormatting>
  <conditionalFormatting sqref="G11">
    <cfRule type="cellIs" dxfId="88" priority="50" stopIfTrue="1" operator="equal">
      <formula>$C$11</formula>
    </cfRule>
  </conditionalFormatting>
  <conditionalFormatting sqref="F12">
    <cfRule type="cellIs" dxfId="87" priority="49" stopIfTrue="1" operator="equal">
      <formula>$C$12</formula>
    </cfRule>
  </conditionalFormatting>
  <conditionalFormatting sqref="G12">
    <cfRule type="cellIs" dxfId="86" priority="48" stopIfTrue="1" operator="equal">
      <formula>$C$12</formula>
    </cfRule>
  </conditionalFormatting>
  <conditionalFormatting sqref="F13">
    <cfRule type="cellIs" dxfId="85" priority="47" stopIfTrue="1" operator="equal">
      <formula>$C$13</formula>
    </cfRule>
  </conditionalFormatting>
  <conditionalFormatting sqref="G13">
    <cfRule type="cellIs" dxfId="84" priority="46" stopIfTrue="1" operator="equal">
      <formula>$C$13</formula>
    </cfRule>
  </conditionalFormatting>
  <conditionalFormatting sqref="F14">
    <cfRule type="cellIs" dxfId="83" priority="45" stopIfTrue="1" operator="equal">
      <formula>$C$14</formula>
    </cfRule>
  </conditionalFormatting>
  <conditionalFormatting sqref="G14">
    <cfRule type="cellIs" dxfId="82" priority="44" stopIfTrue="1" operator="equal">
      <formula>$C$14</formula>
    </cfRule>
  </conditionalFormatting>
  <conditionalFormatting sqref="F17">
    <cfRule type="cellIs" dxfId="81" priority="43" stopIfTrue="1" operator="equal">
      <formula>$C$17</formula>
    </cfRule>
  </conditionalFormatting>
  <conditionalFormatting sqref="G17">
    <cfRule type="cellIs" dxfId="80" priority="42" stopIfTrue="1" operator="equal">
      <formula>$C$17</formula>
    </cfRule>
  </conditionalFormatting>
  <conditionalFormatting sqref="F18">
    <cfRule type="cellIs" dxfId="79" priority="41" stopIfTrue="1" operator="equal">
      <formula>$C$18</formula>
    </cfRule>
  </conditionalFormatting>
  <conditionalFormatting sqref="G18">
    <cfRule type="cellIs" dxfId="78" priority="40" stopIfTrue="1" operator="equal">
      <formula>$C$18</formula>
    </cfRule>
  </conditionalFormatting>
  <conditionalFormatting sqref="F19">
    <cfRule type="cellIs" dxfId="77" priority="39" stopIfTrue="1" operator="equal">
      <formula>$C$19</formula>
    </cfRule>
  </conditionalFormatting>
  <conditionalFormatting sqref="G19">
    <cfRule type="cellIs" dxfId="76" priority="38" stopIfTrue="1" operator="equal">
      <formula>$C$19</formula>
    </cfRule>
  </conditionalFormatting>
  <conditionalFormatting sqref="F20">
    <cfRule type="cellIs" dxfId="75" priority="37" stopIfTrue="1" operator="equal">
      <formula>$C$20</formula>
    </cfRule>
  </conditionalFormatting>
  <conditionalFormatting sqref="G20">
    <cfRule type="cellIs" dxfId="74" priority="36" stopIfTrue="1" operator="equal">
      <formula>$C$20</formula>
    </cfRule>
  </conditionalFormatting>
  <conditionalFormatting sqref="F23">
    <cfRule type="cellIs" dxfId="73" priority="35" stopIfTrue="1" operator="equal">
      <formula>$C$23</formula>
    </cfRule>
  </conditionalFormatting>
  <conditionalFormatting sqref="G23">
    <cfRule type="cellIs" dxfId="72" priority="34" stopIfTrue="1" operator="equal">
      <formula>$C$23</formula>
    </cfRule>
  </conditionalFormatting>
  <conditionalFormatting sqref="G24">
    <cfRule type="cellIs" dxfId="71" priority="29" stopIfTrue="1" operator="equal">
      <formula>$C$24</formula>
    </cfRule>
  </conditionalFormatting>
  <conditionalFormatting sqref="F24">
    <cfRule type="cellIs" dxfId="70" priority="28" stopIfTrue="1" operator="equal">
      <formula>$C$24</formula>
    </cfRule>
  </conditionalFormatting>
  <conditionalFormatting sqref="G25">
    <cfRule type="cellIs" dxfId="69" priority="27" stopIfTrue="1" operator="equal">
      <formula>$C$25</formula>
    </cfRule>
  </conditionalFormatting>
  <conditionalFormatting sqref="F25">
    <cfRule type="cellIs" dxfId="68" priority="26" stopIfTrue="1" operator="equal">
      <formula>$C$25</formula>
    </cfRule>
  </conditionalFormatting>
  <conditionalFormatting sqref="G26">
    <cfRule type="cellIs" dxfId="67" priority="25" stopIfTrue="1" operator="equal">
      <formula>$C$26</formula>
    </cfRule>
  </conditionalFormatting>
  <conditionalFormatting sqref="F26">
    <cfRule type="cellIs" dxfId="66" priority="24" stopIfTrue="1" operator="equal">
      <formula>$C$26</formula>
    </cfRule>
  </conditionalFormatting>
  <conditionalFormatting sqref="G27">
    <cfRule type="cellIs" dxfId="65" priority="23" stopIfTrue="1" operator="equal">
      <formula>$C$27</formula>
    </cfRule>
  </conditionalFormatting>
  <conditionalFormatting sqref="F27">
    <cfRule type="cellIs" dxfId="64" priority="22" stopIfTrue="1" operator="equal">
      <formula>$C$27</formula>
    </cfRule>
  </conditionalFormatting>
  <conditionalFormatting sqref="F30">
    <cfRule type="cellIs" dxfId="63" priority="13" stopIfTrue="1" operator="equal">
      <formula>$C$30</formula>
    </cfRule>
  </conditionalFormatting>
  <conditionalFormatting sqref="G30">
    <cfRule type="cellIs" dxfId="62" priority="12" stopIfTrue="1" operator="equal">
      <formula>$C$30</formula>
    </cfRule>
  </conditionalFormatting>
  <conditionalFormatting sqref="H30 H10:H28">
    <cfRule type="containsText" dxfId="61" priority="9" operator="containsText" text="للتثبت">
      <formula>NOT(ISERROR(SEARCH("للتثبت",H10)))</formula>
    </cfRule>
  </conditionalFormatting>
  <conditionalFormatting sqref="I26">
    <cfRule type="iconSet" priority="6">
      <iconSet iconSet="3Arrows">
        <cfvo type="percent" val="0"/>
        <cfvo type="num" val="0"/>
        <cfvo type="num" val="0" gte="0"/>
      </iconSet>
    </cfRule>
  </conditionalFormatting>
  <conditionalFormatting sqref="F29">
    <cfRule type="cellIs" dxfId="60" priority="3" stopIfTrue="1" operator="equal">
      <formula>$C$29</formula>
    </cfRule>
  </conditionalFormatting>
  <conditionalFormatting sqref="G29">
    <cfRule type="cellIs" dxfId="59" priority="2" stopIfTrue="1" operator="equal">
      <formula>$C$29</formula>
    </cfRule>
  </conditionalFormatting>
  <conditionalFormatting sqref="C30">
    <cfRule type="iconSet" priority="1">
      <iconSet iconSet="3Arrows">
        <cfvo type="percent" val="0"/>
        <cfvo type="num" val="$C$29"/>
        <cfvo type="num" val="$C$29"/>
      </iconSet>
    </cfRule>
  </conditionalFormatting>
  <conditionalFormatting sqref="I10:I27">
    <cfRule type="iconSet" priority="121">
      <iconSet iconSet="3Arrows">
        <cfvo type="percent" val="0"/>
        <cfvo type="num" val="0"/>
        <cfvo type="num" val="0" gte="0"/>
      </iconSet>
    </cfRule>
  </conditionalFormatting>
  <dataValidations count="2">
    <dataValidation type="whole" allowBlank="1" showInputMessage="1" showErrorMessage="1" sqref="H7">
      <formula1>1</formula1>
      <formula2>45</formula2>
    </dataValidation>
    <dataValidation type="whole" allowBlank="1" showInputMessage="1" showErrorMessage="1" sqref="WVT983040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34 JE65534 TA65534 ACW65534 AMS65534 AWO65534 BGK65534 BQG65534 CAC65534 CJY65534 CTU65534 DDQ65534 DNM65534 DXI65534 EHE65534 ERA65534 FAW65534 FKS65534 FUO65534 GEK65534 GOG65534 GYC65534 HHY65534 HRU65534 IBQ65534 ILM65534 IVI65534 JFE65534 JPA65534 JYW65534 KIS65534 KSO65534 LCK65534 LMG65534 LWC65534 MFY65534 MPU65534 MZQ65534 NJM65534 NTI65534 ODE65534 ONA65534 OWW65534 PGS65534 PQO65534 QAK65534 QKG65534 QUC65534 RDY65534 RNU65534 RXQ65534 SHM65534 SRI65534 TBE65534 TLA65534 TUW65534 UES65534 UOO65534 UYK65534 VIG65534 VSC65534 WBY65534 WLU65534 WVQ65534 I131070 JE131070 TA131070 ACW131070 AMS131070 AWO131070 BGK131070 BQG131070 CAC131070 CJY131070 CTU131070 DDQ131070 DNM131070 DXI131070 EHE131070 ERA131070 FAW131070 FKS131070 FUO131070 GEK131070 GOG131070 GYC131070 HHY131070 HRU131070 IBQ131070 ILM131070 IVI131070 JFE131070 JPA131070 JYW131070 KIS131070 KSO131070 LCK131070 LMG131070 LWC131070 MFY131070 MPU131070 MZQ131070 NJM131070 NTI131070 ODE131070 ONA131070 OWW131070 PGS131070 PQO131070 QAK131070 QKG131070 QUC131070 RDY131070 RNU131070 RXQ131070 SHM131070 SRI131070 TBE131070 TLA131070 TUW131070 UES131070 UOO131070 UYK131070 VIG131070 VSC131070 WBY131070 WLU131070 WVQ131070 I196606 JE196606 TA196606 ACW196606 AMS196606 AWO196606 BGK196606 BQG196606 CAC196606 CJY196606 CTU196606 DDQ196606 DNM196606 DXI196606 EHE196606 ERA196606 FAW196606 FKS196606 FUO196606 GEK196606 GOG196606 GYC196606 HHY196606 HRU196606 IBQ196606 ILM196606 IVI196606 JFE196606 JPA196606 JYW196606 KIS196606 KSO196606 LCK196606 LMG196606 LWC196606 MFY196606 MPU196606 MZQ196606 NJM196606 NTI196606 ODE196606 ONA196606 OWW196606 PGS196606 PQO196606 QAK196606 QKG196606 QUC196606 RDY196606 RNU196606 RXQ196606 SHM196606 SRI196606 TBE196606 TLA196606 TUW196606 UES196606 UOO196606 UYK196606 VIG196606 VSC196606 WBY196606 WLU196606 WVQ196606 I262142 JE262142 TA262142 ACW262142 AMS262142 AWO262142 BGK262142 BQG262142 CAC262142 CJY262142 CTU262142 DDQ262142 DNM262142 DXI262142 EHE262142 ERA262142 FAW262142 FKS262142 FUO262142 GEK262142 GOG262142 GYC262142 HHY262142 HRU262142 IBQ262142 ILM262142 IVI262142 JFE262142 JPA262142 JYW262142 KIS262142 KSO262142 LCK262142 LMG262142 LWC262142 MFY262142 MPU262142 MZQ262142 NJM262142 NTI262142 ODE262142 ONA262142 OWW262142 PGS262142 PQO262142 QAK262142 QKG262142 QUC262142 RDY262142 RNU262142 RXQ262142 SHM262142 SRI262142 TBE262142 TLA262142 TUW262142 UES262142 UOO262142 UYK262142 VIG262142 VSC262142 WBY262142 WLU262142 WVQ262142 I327678 JE327678 TA327678 ACW327678 AMS327678 AWO327678 BGK327678 BQG327678 CAC327678 CJY327678 CTU327678 DDQ327678 DNM327678 DXI327678 EHE327678 ERA327678 FAW327678 FKS327678 FUO327678 GEK327678 GOG327678 GYC327678 HHY327678 HRU327678 IBQ327678 ILM327678 IVI327678 JFE327678 JPA327678 JYW327678 KIS327678 KSO327678 LCK327678 LMG327678 LWC327678 MFY327678 MPU327678 MZQ327678 NJM327678 NTI327678 ODE327678 ONA327678 OWW327678 PGS327678 PQO327678 QAK327678 QKG327678 QUC327678 RDY327678 RNU327678 RXQ327678 SHM327678 SRI327678 TBE327678 TLA327678 TUW327678 UES327678 UOO327678 UYK327678 VIG327678 VSC327678 WBY327678 WLU327678 WVQ327678 I393214 JE393214 TA393214 ACW393214 AMS393214 AWO393214 BGK393214 BQG393214 CAC393214 CJY393214 CTU393214 DDQ393214 DNM393214 DXI393214 EHE393214 ERA393214 FAW393214 FKS393214 FUO393214 GEK393214 GOG393214 GYC393214 HHY393214 HRU393214 IBQ393214 ILM393214 IVI393214 JFE393214 JPA393214 JYW393214 KIS393214 KSO393214 LCK393214 LMG393214 LWC393214 MFY393214 MPU393214 MZQ393214 NJM393214 NTI393214 ODE393214 ONA393214 OWW393214 PGS393214 PQO393214 QAK393214 QKG393214 QUC393214 RDY393214 RNU393214 RXQ393214 SHM393214 SRI393214 TBE393214 TLA393214 TUW393214 UES393214 UOO393214 UYK393214 VIG393214 VSC393214 WBY393214 WLU393214 WVQ393214 I458750 JE458750 TA458750 ACW458750 AMS458750 AWO458750 BGK458750 BQG458750 CAC458750 CJY458750 CTU458750 DDQ458750 DNM458750 DXI458750 EHE458750 ERA458750 FAW458750 FKS458750 FUO458750 GEK458750 GOG458750 GYC458750 HHY458750 HRU458750 IBQ458750 ILM458750 IVI458750 JFE458750 JPA458750 JYW458750 KIS458750 KSO458750 LCK458750 LMG458750 LWC458750 MFY458750 MPU458750 MZQ458750 NJM458750 NTI458750 ODE458750 ONA458750 OWW458750 PGS458750 PQO458750 QAK458750 QKG458750 QUC458750 RDY458750 RNU458750 RXQ458750 SHM458750 SRI458750 TBE458750 TLA458750 TUW458750 UES458750 UOO458750 UYK458750 VIG458750 VSC458750 WBY458750 WLU458750 WVQ458750 I524286 JE524286 TA524286 ACW524286 AMS524286 AWO524286 BGK524286 BQG524286 CAC524286 CJY524286 CTU524286 DDQ524286 DNM524286 DXI524286 EHE524286 ERA524286 FAW524286 FKS524286 FUO524286 GEK524286 GOG524286 GYC524286 HHY524286 HRU524286 IBQ524286 ILM524286 IVI524286 JFE524286 JPA524286 JYW524286 KIS524286 KSO524286 LCK524286 LMG524286 LWC524286 MFY524286 MPU524286 MZQ524286 NJM524286 NTI524286 ODE524286 ONA524286 OWW524286 PGS524286 PQO524286 QAK524286 QKG524286 QUC524286 RDY524286 RNU524286 RXQ524286 SHM524286 SRI524286 TBE524286 TLA524286 TUW524286 UES524286 UOO524286 UYK524286 VIG524286 VSC524286 WBY524286 WLU524286 WVQ524286 I589822 JE589822 TA589822 ACW589822 AMS589822 AWO589822 BGK589822 BQG589822 CAC589822 CJY589822 CTU589822 DDQ589822 DNM589822 DXI589822 EHE589822 ERA589822 FAW589822 FKS589822 FUO589822 GEK589822 GOG589822 GYC589822 HHY589822 HRU589822 IBQ589822 ILM589822 IVI589822 JFE589822 JPA589822 JYW589822 KIS589822 KSO589822 LCK589822 LMG589822 LWC589822 MFY589822 MPU589822 MZQ589822 NJM589822 NTI589822 ODE589822 ONA589822 OWW589822 PGS589822 PQO589822 QAK589822 QKG589822 QUC589822 RDY589822 RNU589822 RXQ589822 SHM589822 SRI589822 TBE589822 TLA589822 TUW589822 UES589822 UOO589822 UYK589822 VIG589822 VSC589822 WBY589822 WLU589822 WVQ589822 I655358 JE655358 TA655358 ACW655358 AMS655358 AWO655358 BGK655358 BQG655358 CAC655358 CJY655358 CTU655358 DDQ655358 DNM655358 DXI655358 EHE655358 ERA655358 FAW655358 FKS655358 FUO655358 GEK655358 GOG655358 GYC655358 HHY655358 HRU655358 IBQ655358 ILM655358 IVI655358 JFE655358 JPA655358 JYW655358 KIS655358 KSO655358 LCK655358 LMG655358 LWC655358 MFY655358 MPU655358 MZQ655358 NJM655358 NTI655358 ODE655358 ONA655358 OWW655358 PGS655358 PQO655358 QAK655358 QKG655358 QUC655358 RDY655358 RNU655358 RXQ655358 SHM655358 SRI655358 TBE655358 TLA655358 TUW655358 UES655358 UOO655358 UYK655358 VIG655358 VSC655358 WBY655358 WLU655358 WVQ655358 I720894 JE720894 TA720894 ACW720894 AMS720894 AWO720894 BGK720894 BQG720894 CAC720894 CJY720894 CTU720894 DDQ720894 DNM720894 DXI720894 EHE720894 ERA720894 FAW720894 FKS720894 FUO720894 GEK720894 GOG720894 GYC720894 HHY720894 HRU720894 IBQ720894 ILM720894 IVI720894 JFE720894 JPA720894 JYW720894 KIS720894 KSO720894 LCK720894 LMG720894 LWC720894 MFY720894 MPU720894 MZQ720894 NJM720894 NTI720894 ODE720894 ONA720894 OWW720894 PGS720894 PQO720894 QAK720894 QKG720894 QUC720894 RDY720894 RNU720894 RXQ720894 SHM720894 SRI720894 TBE720894 TLA720894 TUW720894 UES720894 UOO720894 UYK720894 VIG720894 VSC720894 WBY720894 WLU720894 WVQ720894 I786430 JE786430 TA786430 ACW786430 AMS786430 AWO786430 BGK786430 BQG786430 CAC786430 CJY786430 CTU786430 DDQ786430 DNM786430 DXI786430 EHE786430 ERA786430 FAW786430 FKS786430 FUO786430 GEK786430 GOG786430 GYC786430 HHY786430 HRU786430 IBQ786430 ILM786430 IVI786430 JFE786430 JPA786430 JYW786430 KIS786430 KSO786430 LCK786430 LMG786430 LWC786430 MFY786430 MPU786430 MZQ786430 NJM786430 NTI786430 ODE786430 ONA786430 OWW786430 PGS786430 PQO786430 QAK786430 QKG786430 QUC786430 RDY786430 RNU786430 RXQ786430 SHM786430 SRI786430 TBE786430 TLA786430 TUW786430 UES786430 UOO786430 UYK786430 VIG786430 VSC786430 WBY786430 WLU786430 WVQ786430 I851966 JE851966 TA851966 ACW851966 AMS851966 AWO851966 BGK851966 BQG851966 CAC851966 CJY851966 CTU851966 DDQ851966 DNM851966 DXI851966 EHE851966 ERA851966 FAW851966 FKS851966 FUO851966 GEK851966 GOG851966 GYC851966 HHY851966 HRU851966 IBQ851966 ILM851966 IVI851966 JFE851966 JPA851966 JYW851966 KIS851966 KSO851966 LCK851966 LMG851966 LWC851966 MFY851966 MPU851966 MZQ851966 NJM851966 NTI851966 ODE851966 ONA851966 OWW851966 PGS851966 PQO851966 QAK851966 QKG851966 QUC851966 RDY851966 RNU851966 RXQ851966 SHM851966 SRI851966 TBE851966 TLA851966 TUW851966 UES851966 UOO851966 UYK851966 VIG851966 VSC851966 WBY851966 WLU851966 WVQ851966 I917502 JE917502 TA917502 ACW917502 AMS917502 AWO917502 BGK917502 BQG917502 CAC917502 CJY917502 CTU917502 DDQ917502 DNM917502 DXI917502 EHE917502 ERA917502 FAW917502 FKS917502 FUO917502 GEK917502 GOG917502 GYC917502 HHY917502 HRU917502 IBQ917502 ILM917502 IVI917502 JFE917502 JPA917502 JYW917502 KIS917502 KSO917502 LCK917502 LMG917502 LWC917502 MFY917502 MPU917502 MZQ917502 NJM917502 NTI917502 ODE917502 ONA917502 OWW917502 PGS917502 PQO917502 QAK917502 QKG917502 QUC917502 RDY917502 RNU917502 RXQ917502 SHM917502 SRI917502 TBE917502 TLA917502 TUW917502 UES917502 UOO917502 UYK917502 VIG917502 VSC917502 WBY917502 WLU917502 WVQ917502 I983038 JE983038 TA983038 ACW983038 AMS983038 AWO983038 BGK983038 BQG983038 CAC983038 CJY983038 CTU983038 DDQ983038 DNM983038 DXI983038 EHE983038 ERA983038 FAW983038 FKS983038 FUO983038 GEK983038 GOG983038 GYC983038 HHY983038 HRU983038 IBQ983038 ILM983038 IVI983038 JFE983038 JPA983038 JYW983038 KIS983038 KSO983038 LCK983038 LMG983038 LWC983038 MFY983038 MPU983038 MZQ983038 NJM983038 NTI983038 ODE983038 ONA983038 OWW983038 PGS983038 PQO983038 QAK983038 QKG983038 QUC983038 RDY983038 RNU983038 RXQ983038 SHM983038 SRI983038 TBE983038 TLA983038 TUW983038 UES983038 UOO983038 UYK983038 VIG983038 VSC983038 WBY983038 WLU983038 WVQ983038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36 JH65536 TD65536 ACZ65536 AMV65536 AWR65536 BGN65536 BQJ65536 CAF65536 CKB65536 CTX65536 DDT65536 DNP65536 DXL65536 EHH65536 ERD65536 FAZ65536 FKV65536 FUR65536 GEN65536 GOJ65536 GYF65536 HIB65536 HRX65536 IBT65536 ILP65536 IVL65536 JFH65536 JPD65536 JYZ65536 KIV65536 KSR65536 LCN65536 LMJ65536 LWF65536 MGB65536 MPX65536 MZT65536 NJP65536 NTL65536 ODH65536 OND65536 OWZ65536 PGV65536 PQR65536 QAN65536 QKJ65536 QUF65536 REB65536 RNX65536 RXT65536 SHP65536 SRL65536 TBH65536 TLD65536 TUZ65536 UEV65536 UOR65536 UYN65536 VIJ65536 VSF65536 WCB65536 WLX65536 WVT65536 L131072 JH131072 TD131072 ACZ131072 AMV131072 AWR131072 BGN131072 BQJ131072 CAF131072 CKB131072 CTX131072 DDT131072 DNP131072 DXL131072 EHH131072 ERD131072 FAZ131072 FKV131072 FUR131072 GEN131072 GOJ131072 GYF131072 HIB131072 HRX131072 IBT131072 ILP131072 IVL131072 JFH131072 JPD131072 JYZ131072 KIV131072 KSR131072 LCN131072 LMJ131072 LWF131072 MGB131072 MPX131072 MZT131072 NJP131072 NTL131072 ODH131072 OND131072 OWZ131072 PGV131072 PQR131072 QAN131072 QKJ131072 QUF131072 REB131072 RNX131072 RXT131072 SHP131072 SRL131072 TBH131072 TLD131072 TUZ131072 UEV131072 UOR131072 UYN131072 VIJ131072 VSF131072 WCB131072 WLX131072 WVT131072 L196608 JH196608 TD196608 ACZ196608 AMV196608 AWR196608 BGN196608 BQJ196608 CAF196608 CKB196608 CTX196608 DDT196608 DNP196608 DXL196608 EHH196608 ERD196608 FAZ196608 FKV196608 FUR196608 GEN196608 GOJ196608 GYF196608 HIB196608 HRX196608 IBT196608 ILP196608 IVL196608 JFH196608 JPD196608 JYZ196608 KIV196608 KSR196608 LCN196608 LMJ196608 LWF196608 MGB196608 MPX196608 MZT196608 NJP196608 NTL196608 ODH196608 OND196608 OWZ196608 PGV196608 PQR196608 QAN196608 QKJ196608 QUF196608 REB196608 RNX196608 RXT196608 SHP196608 SRL196608 TBH196608 TLD196608 TUZ196608 UEV196608 UOR196608 UYN196608 VIJ196608 VSF196608 WCB196608 WLX196608 WVT196608 L262144 JH262144 TD262144 ACZ262144 AMV262144 AWR262144 BGN262144 BQJ262144 CAF262144 CKB262144 CTX262144 DDT262144 DNP262144 DXL262144 EHH262144 ERD262144 FAZ262144 FKV262144 FUR262144 GEN262144 GOJ262144 GYF262144 HIB262144 HRX262144 IBT262144 ILP262144 IVL262144 JFH262144 JPD262144 JYZ262144 KIV262144 KSR262144 LCN262144 LMJ262144 LWF262144 MGB262144 MPX262144 MZT262144 NJP262144 NTL262144 ODH262144 OND262144 OWZ262144 PGV262144 PQR262144 QAN262144 QKJ262144 QUF262144 REB262144 RNX262144 RXT262144 SHP262144 SRL262144 TBH262144 TLD262144 TUZ262144 UEV262144 UOR262144 UYN262144 VIJ262144 VSF262144 WCB262144 WLX262144 WVT262144 L327680 JH327680 TD327680 ACZ327680 AMV327680 AWR327680 BGN327680 BQJ327680 CAF327680 CKB327680 CTX327680 DDT327680 DNP327680 DXL327680 EHH327680 ERD327680 FAZ327680 FKV327680 FUR327680 GEN327680 GOJ327680 GYF327680 HIB327680 HRX327680 IBT327680 ILP327680 IVL327680 JFH327680 JPD327680 JYZ327680 KIV327680 KSR327680 LCN327680 LMJ327680 LWF327680 MGB327680 MPX327680 MZT327680 NJP327680 NTL327680 ODH327680 OND327680 OWZ327680 PGV327680 PQR327680 QAN327680 QKJ327680 QUF327680 REB327680 RNX327680 RXT327680 SHP327680 SRL327680 TBH327680 TLD327680 TUZ327680 UEV327680 UOR327680 UYN327680 VIJ327680 VSF327680 WCB327680 WLX327680 WVT327680 L393216 JH393216 TD393216 ACZ393216 AMV393216 AWR393216 BGN393216 BQJ393216 CAF393216 CKB393216 CTX393216 DDT393216 DNP393216 DXL393216 EHH393216 ERD393216 FAZ393216 FKV393216 FUR393216 GEN393216 GOJ393216 GYF393216 HIB393216 HRX393216 IBT393216 ILP393216 IVL393216 JFH393216 JPD393216 JYZ393216 KIV393216 KSR393216 LCN393216 LMJ393216 LWF393216 MGB393216 MPX393216 MZT393216 NJP393216 NTL393216 ODH393216 OND393216 OWZ393216 PGV393216 PQR393216 QAN393216 QKJ393216 QUF393216 REB393216 RNX393216 RXT393216 SHP393216 SRL393216 TBH393216 TLD393216 TUZ393216 UEV393216 UOR393216 UYN393216 VIJ393216 VSF393216 WCB393216 WLX393216 WVT393216 L458752 JH458752 TD458752 ACZ458752 AMV458752 AWR458752 BGN458752 BQJ458752 CAF458752 CKB458752 CTX458752 DDT458752 DNP458752 DXL458752 EHH458752 ERD458752 FAZ458752 FKV458752 FUR458752 GEN458752 GOJ458752 GYF458752 HIB458752 HRX458752 IBT458752 ILP458752 IVL458752 JFH458752 JPD458752 JYZ458752 KIV458752 KSR458752 LCN458752 LMJ458752 LWF458752 MGB458752 MPX458752 MZT458752 NJP458752 NTL458752 ODH458752 OND458752 OWZ458752 PGV458752 PQR458752 QAN458752 QKJ458752 QUF458752 REB458752 RNX458752 RXT458752 SHP458752 SRL458752 TBH458752 TLD458752 TUZ458752 UEV458752 UOR458752 UYN458752 VIJ458752 VSF458752 WCB458752 WLX458752 WVT458752 L524288 JH524288 TD524288 ACZ524288 AMV524288 AWR524288 BGN524288 BQJ524288 CAF524288 CKB524288 CTX524288 DDT524288 DNP524288 DXL524288 EHH524288 ERD524288 FAZ524288 FKV524288 FUR524288 GEN524288 GOJ524288 GYF524288 HIB524288 HRX524288 IBT524288 ILP524288 IVL524288 JFH524288 JPD524288 JYZ524288 KIV524288 KSR524288 LCN524288 LMJ524288 LWF524288 MGB524288 MPX524288 MZT524288 NJP524288 NTL524288 ODH524288 OND524288 OWZ524288 PGV524288 PQR524288 QAN524288 QKJ524288 QUF524288 REB524288 RNX524288 RXT524288 SHP524288 SRL524288 TBH524288 TLD524288 TUZ524288 UEV524288 UOR524288 UYN524288 VIJ524288 VSF524288 WCB524288 WLX524288 WVT524288 L589824 JH589824 TD589824 ACZ589824 AMV589824 AWR589824 BGN589824 BQJ589824 CAF589824 CKB589824 CTX589824 DDT589824 DNP589824 DXL589824 EHH589824 ERD589824 FAZ589824 FKV589824 FUR589824 GEN589824 GOJ589824 GYF589824 HIB589824 HRX589824 IBT589824 ILP589824 IVL589824 JFH589824 JPD589824 JYZ589824 KIV589824 KSR589824 LCN589824 LMJ589824 LWF589824 MGB589824 MPX589824 MZT589824 NJP589824 NTL589824 ODH589824 OND589824 OWZ589824 PGV589824 PQR589824 QAN589824 QKJ589824 QUF589824 REB589824 RNX589824 RXT589824 SHP589824 SRL589824 TBH589824 TLD589824 TUZ589824 UEV589824 UOR589824 UYN589824 VIJ589824 VSF589824 WCB589824 WLX589824 WVT589824 L655360 JH655360 TD655360 ACZ655360 AMV655360 AWR655360 BGN655360 BQJ655360 CAF655360 CKB655360 CTX655360 DDT655360 DNP655360 DXL655360 EHH655360 ERD655360 FAZ655360 FKV655360 FUR655360 GEN655360 GOJ655360 GYF655360 HIB655360 HRX655360 IBT655360 ILP655360 IVL655360 JFH655360 JPD655360 JYZ655360 KIV655360 KSR655360 LCN655360 LMJ655360 LWF655360 MGB655360 MPX655360 MZT655360 NJP655360 NTL655360 ODH655360 OND655360 OWZ655360 PGV655360 PQR655360 QAN655360 QKJ655360 QUF655360 REB655360 RNX655360 RXT655360 SHP655360 SRL655360 TBH655360 TLD655360 TUZ655360 UEV655360 UOR655360 UYN655360 VIJ655360 VSF655360 WCB655360 WLX655360 WVT655360 L720896 JH720896 TD720896 ACZ720896 AMV720896 AWR720896 BGN720896 BQJ720896 CAF720896 CKB720896 CTX720896 DDT720896 DNP720896 DXL720896 EHH720896 ERD720896 FAZ720896 FKV720896 FUR720896 GEN720896 GOJ720896 GYF720896 HIB720896 HRX720896 IBT720896 ILP720896 IVL720896 JFH720896 JPD720896 JYZ720896 KIV720896 KSR720896 LCN720896 LMJ720896 LWF720896 MGB720896 MPX720896 MZT720896 NJP720896 NTL720896 ODH720896 OND720896 OWZ720896 PGV720896 PQR720896 QAN720896 QKJ720896 QUF720896 REB720896 RNX720896 RXT720896 SHP720896 SRL720896 TBH720896 TLD720896 TUZ720896 UEV720896 UOR720896 UYN720896 VIJ720896 VSF720896 WCB720896 WLX720896 WVT720896 L786432 JH786432 TD786432 ACZ786432 AMV786432 AWR786432 BGN786432 BQJ786432 CAF786432 CKB786432 CTX786432 DDT786432 DNP786432 DXL786432 EHH786432 ERD786432 FAZ786432 FKV786432 FUR786432 GEN786432 GOJ786432 GYF786432 HIB786432 HRX786432 IBT786432 ILP786432 IVL786432 JFH786432 JPD786432 JYZ786432 KIV786432 KSR786432 LCN786432 LMJ786432 LWF786432 MGB786432 MPX786432 MZT786432 NJP786432 NTL786432 ODH786432 OND786432 OWZ786432 PGV786432 PQR786432 QAN786432 QKJ786432 QUF786432 REB786432 RNX786432 RXT786432 SHP786432 SRL786432 TBH786432 TLD786432 TUZ786432 UEV786432 UOR786432 UYN786432 VIJ786432 VSF786432 WCB786432 WLX786432 WVT786432 L851968 JH851968 TD851968 ACZ851968 AMV851968 AWR851968 BGN851968 BQJ851968 CAF851968 CKB851968 CTX851968 DDT851968 DNP851968 DXL851968 EHH851968 ERD851968 FAZ851968 FKV851968 FUR851968 GEN851968 GOJ851968 GYF851968 HIB851968 HRX851968 IBT851968 ILP851968 IVL851968 JFH851968 JPD851968 JYZ851968 KIV851968 KSR851968 LCN851968 LMJ851968 LWF851968 MGB851968 MPX851968 MZT851968 NJP851968 NTL851968 ODH851968 OND851968 OWZ851968 PGV851968 PQR851968 QAN851968 QKJ851968 QUF851968 REB851968 RNX851968 RXT851968 SHP851968 SRL851968 TBH851968 TLD851968 TUZ851968 UEV851968 UOR851968 UYN851968 VIJ851968 VSF851968 WCB851968 WLX851968 WVT851968 L917504 JH917504 TD917504 ACZ917504 AMV917504 AWR917504 BGN917504 BQJ917504 CAF917504 CKB917504 CTX917504 DDT917504 DNP917504 DXL917504 EHH917504 ERD917504 FAZ917504 FKV917504 FUR917504 GEN917504 GOJ917504 GYF917504 HIB917504 HRX917504 IBT917504 ILP917504 IVL917504 JFH917504 JPD917504 JYZ917504 KIV917504 KSR917504 LCN917504 LMJ917504 LWF917504 MGB917504 MPX917504 MZT917504 NJP917504 NTL917504 ODH917504 OND917504 OWZ917504 PGV917504 PQR917504 QAN917504 QKJ917504 QUF917504 REB917504 RNX917504 RXT917504 SHP917504 SRL917504 TBH917504 TLD917504 TUZ917504 UEV917504 UOR917504 UYN917504 VIJ917504 VSF917504 WCB917504 WLX917504 WVT917504 L983040 JH983040 TD983040 ACZ983040 AMV983040 AWR983040 BGN983040 BQJ983040 CAF983040 CKB983040 CTX983040 DDT983040 DNP983040 DXL983040 EHH983040 ERD983040 FAZ983040 FKV983040 FUR983040 GEN983040 GOJ983040 GYF983040 HIB983040 HRX983040 IBT983040 ILP983040 IVL983040 JFH983040 JPD983040 JYZ983040 KIV983040 KSR983040 LCN983040 LMJ983040 LWF983040 MGB983040 MPX983040 MZT983040 NJP983040 NTL983040 ODH983040 OND983040 OWZ983040 PGV983040 PQR983040 QAN983040 QKJ983040 QUF983040 REB983040 RNX983040 RXT983040 SHP983040 SRL983040 TBH983040 TLD983040 TUZ983040 UEV983040 UOR983040 UYN983040 VIJ983040 VSF983040 WCB983040 WLX983040">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 r:id="rId4" name="Spinner 2">
              <controlPr defaultSize="0" print="0" autoFill="0" autoLine="0" autoPict="0">
                <anchor moveWithCells="1">
                  <from>
                    <xdr:col>8</xdr:col>
                    <xdr:colOff>66675</xdr:colOff>
                    <xdr:row>5</xdr:row>
                    <xdr:rowOff>85725</xdr:rowOff>
                  </from>
                  <to>
                    <xdr:col>8</xdr:col>
                    <xdr:colOff>590550</xdr:colOff>
                    <xdr:row>7</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L61"/>
  <sheetViews>
    <sheetView rightToLeft="1" zoomScale="78" zoomScaleNormal="78" workbookViewId="0">
      <selection activeCell="L19" sqref="L19"/>
    </sheetView>
  </sheetViews>
  <sheetFormatPr baseColWidth="10" defaultRowHeight="12.75" x14ac:dyDescent="0.2"/>
  <cols>
    <col min="1" max="1" width="11.42578125" style="242"/>
    <col min="2" max="4" width="11.42578125" style="233"/>
    <col min="5" max="5" width="7.5703125" style="233" customWidth="1"/>
    <col min="6" max="6" width="7.7109375" style="233" customWidth="1"/>
    <col min="7" max="7" width="14.5703125" style="233" bestFit="1" customWidth="1"/>
    <col min="8" max="260" width="11.42578125" style="233"/>
    <col min="261" max="261" width="7.5703125" style="233" customWidth="1"/>
    <col min="262" max="262" width="7.7109375" style="233" customWidth="1"/>
    <col min="263" max="263" width="14.5703125" style="233" bestFit="1" customWidth="1"/>
    <col min="264" max="516" width="11.42578125" style="233"/>
    <col min="517" max="517" width="7.5703125" style="233" customWidth="1"/>
    <col min="518" max="518" width="7.7109375" style="233" customWidth="1"/>
    <col min="519" max="519" width="14.5703125" style="233" bestFit="1" customWidth="1"/>
    <col min="520" max="772" width="11.42578125" style="233"/>
    <col min="773" max="773" width="7.5703125" style="233" customWidth="1"/>
    <col min="774" max="774" width="7.7109375" style="233" customWidth="1"/>
    <col min="775" max="775" width="14.5703125" style="233" bestFit="1" customWidth="1"/>
    <col min="776" max="1028" width="11.42578125" style="233"/>
    <col min="1029" max="1029" width="7.5703125" style="233" customWidth="1"/>
    <col min="1030" max="1030" width="7.7109375" style="233" customWidth="1"/>
    <col min="1031" max="1031" width="14.5703125" style="233" bestFit="1" customWidth="1"/>
    <col min="1032" max="1284" width="11.42578125" style="233"/>
    <col min="1285" max="1285" width="7.5703125" style="233" customWidth="1"/>
    <col min="1286" max="1286" width="7.7109375" style="233" customWidth="1"/>
    <col min="1287" max="1287" width="14.5703125" style="233" bestFit="1" customWidth="1"/>
    <col min="1288" max="1540" width="11.42578125" style="233"/>
    <col min="1541" max="1541" width="7.5703125" style="233" customWidth="1"/>
    <col min="1542" max="1542" width="7.7109375" style="233" customWidth="1"/>
    <col min="1543" max="1543" width="14.5703125" style="233" bestFit="1" customWidth="1"/>
    <col min="1544" max="1796" width="11.42578125" style="233"/>
    <col min="1797" max="1797" width="7.5703125" style="233" customWidth="1"/>
    <col min="1798" max="1798" width="7.7109375" style="233" customWidth="1"/>
    <col min="1799" max="1799" width="14.5703125" style="233" bestFit="1" customWidth="1"/>
    <col min="1800" max="2052" width="11.42578125" style="233"/>
    <col min="2053" max="2053" width="7.5703125" style="233" customWidth="1"/>
    <col min="2054" max="2054" width="7.7109375" style="233" customWidth="1"/>
    <col min="2055" max="2055" width="14.5703125" style="233" bestFit="1" customWidth="1"/>
    <col min="2056" max="2308" width="11.42578125" style="233"/>
    <col min="2309" max="2309" width="7.5703125" style="233" customWidth="1"/>
    <col min="2310" max="2310" width="7.7109375" style="233" customWidth="1"/>
    <col min="2311" max="2311" width="14.5703125" style="233" bestFit="1" customWidth="1"/>
    <col min="2312" max="2564" width="11.42578125" style="233"/>
    <col min="2565" max="2565" width="7.5703125" style="233" customWidth="1"/>
    <col min="2566" max="2566" width="7.7109375" style="233" customWidth="1"/>
    <col min="2567" max="2567" width="14.5703125" style="233" bestFit="1" customWidth="1"/>
    <col min="2568" max="2820" width="11.42578125" style="233"/>
    <col min="2821" max="2821" width="7.5703125" style="233" customWidth="1"/>
    <col min="2822" max="2822" width="7.7109375" style="233" customWidth="1"/>
    <col min="2823" max="2823" width="14.5703125" style="233" bestFit="1" customWidth="1"/>
    <col min="2824" max="3076" width="11.42578125" style="233"/>
    <col min="3077" max="3077" width="7.5703125" style="233" customWidth="1"/>
    <col min="3078" max="3078" width="7.7109375" style="233" customWidth="1"/>
    <col min="3079" max="3079" width="14.5703125" style="233" bestFit="1" customWidth="1"/>
    <col min="3080" max="3332" width="11.42578125" style="233"/>
    <col min="3333" max="3333" width="7.5703125" style="233" customWidth="1"/>
    <col min="3334" max="3334" width="7.7109375" style="233" customWidth="1"/>
    <col min="3335" max="3335" width="14.5703125" style="233" bestFit="1" customWidth="1"/>
    <col min="3336" max="3588" width="11.42578125" style="233"/>
    <col min="3589" max="3589" width="7.5703125" style="233" customWidth="1"/>
    <col min="3590" max="3590" width="7.7109375" style="233" customWidth="1"/>
    <col min="3591" max="3591" width="14.5703125" style="233" bestFit="1" customWidth="1"/>
    <col min="3592" max="3844" width="11.42578125" style="233"/>
    <col min="3845" max="3845" width="7.5703125" style="233" customWidth="1"/>
    <col min="3846" max="3846" width="7.7109375" style="233" customWidth="1"/>
    <col min="3847" max="3847" width="14.5703125" style="233" bestFit="1" customWidth="1"/>
    <col min="3848" max="4100" width="11.42578125" style="233"/>
    <col min="4101" max="4101" width="7.5703125" style="233" customWidth="1"/>
    <col min="4102" max="4102" width="7.7109375" style="233" customWidth="1"/>
    <col min="4103" max="4103" width="14.5703125" style="233" bestFit="1" customWidth="1"/>
    <col min="4104" max="4356" width="11.42578125" style="233"/>
    <col min="4357" max="4357" width="7.5703125" style="233" customWidth="1"/>
    <col min="4358" max="4358" width="7.7109375" style="233" customWidth="1"/>
    <col min="4359" max="4359" width="14.5703125" style="233" bestFit="1" customWidth="1"/>
    <col min="4360" max="4612" width="11.42578125" style="233"/>
    <col min="4613" max="4613" width="7.5703125" style="233" customWidth="1"/>
    <col min="4614" max="4614" width="7.7109375" style="233" customWidth="1"/>
    <col min="4615" max="4615" width="14.5703125" style="233" bestFit="1" customWidth="1"/>
    <col min="4616" max="4868" width="11.42578125" style="233"/>
    <col min="4869" max="4869" width="7.5703125" style="233" customWidth="1"/>
    <col min="4870" max="4870" width="7.7109375" style="233" customWidth="1"/>
    <col min="4871" max="4871" width="14.5703125" style="233" bestFit="1" customWidth="1"/>
    <col min="4872" max="5124" width="11.42578125" style="233"/>
    <col min="5125" max="5125" width="7.5703125" style="233" customWidth="1"/>
    <col min="5126" max="5126" width="7.7109375" style="233" customWidth="1"/>
    <col min="5127" max="5127" width="14.5703125" style="233" bestFit="1" customWidth="1"/>
    <col min="5128" max="5380" width="11.42578125" style="233"/>
    <col min="5381" max="5381" width="7.5703125" style="233" customWidth="1"/>
    <col min="5382" max="5382" width="7.7109375" style="233" customWidth="1"/>
    <col min="5383" max="5383" width="14.5703125" style="233" bestFit="1" customWidth="1"/>
    <col min="5384" max="5636" width="11.42578125" style="233"/>
    <col min="5637" max="5637" width="7.5703125" style="233" customWidth="1"/>
    <col min="5638" max="5638" width="7.7109375" style="233" customWidth="1"/>
    <col min="5639" max="5639" width="14.5703125" style="233" bestFit="1" customWidth="1"/>
    <col min="5640" max="5892" width="11.42578125" style="233"/>
    <col min="5893" max="5893" width="7.5703125" style="233" customWidth="1"/>
    <col min="5894" max="5894" width="7.7109375" style="233" customWidth="1"/>
    <col min="5895" max="5895" width="14.5703125" style="233" bestFit="1" customWidth="1"/>
    <col min="5896" max="6148" width="11.42578125" style="233"/>
    <col min="6149" max="6149" width="7.5703125" style="233" customWidth="1"/>
    <col min="6150" max="6150" width="7.7109375" style="233" customWidth="1"/>
    <col min="6151" max="6151" width="14.5703125" style="233" bestFit="1" customWidth="1"/>
    <col min="6152" max="6404" width="11.42578125" style="233"/>
    <col min="6405" max="6405" width="7.5703125" style="233" customWidth="1"/>
    <col min="6406" max="6406" width="7.7109375" style="233" customWidth="1"/>
    <col min="6407" max="6407" width="14.5703125" style="233" bestFit="1" customWidth="1"/>
    <col min="6408" max="6660" width="11.42578125" style="233"/>
    <col min="6661" max="6661" width="7.5703125" style="233" customWidth="1"/>
    <col min="6662" max="6662" width="7.7109375" style="233" customWidth="1"/>
    <col min="6663" max="6663" width="14.5703125" style="233" bestFit="1" customWidth="1"/>
    <col min="6664" max="6916" width="11.42578125" style="233"/>
    <col min="6917" max="6917" width="7.5703125" style="233" customWidth="1"/>
    <col min="6918" max="6918" width="7.7109375" style="233" customWidth="1"/>
    <col min="6919" max="6919" width="14.5703125" style="233" bestFit="1" customWidth="1"/>
    <col min="6920" max="7172" width="11.42578125" style="233"/>
    <col min="7173" max="7173" width="7.5703125" style="233" customWidth="1"/>
    <col min="7174" max="7174" width="7.7109375" style="233" customWidth="1"/>
    <col min="7175" max="7175" width="14.5703125" style="233" bestFit="1" customWidth="1"/>
    <col min="7176" max="7428" width="11.42578125" style="233"/>
    <col min="7429" max="7429" width="7.5703125" style="233" customWidth="1"/>
    <col min="7430" max="7430" width="7.7109375" style="233" customWidth="1"/>
    <col min="7431" max="7431" width="14.5703125" style="233" bestFit="1" customWidth="1"/>
    <col min="7432" max="7684" width="11.42578125" style="233"/>
    <col min="7685" max="7685" width="7.5703125" style="233" customWidth="1"/>
    <col min="7686" max="7686" width="7.7109375" style="233" customWidth="1"/>
    <col min="7687" max="7687" width="14.5703125" style="233" bestFit="1" customWidth="1"/>
    <col min="7688" max="7940" width="11.42578125" style="233"/>
    <col min="7941" max="7941" width="7.5703125" style="233" customWidth="1"/>
    <col min="7942" max="7942" width="7.7109375" style="233" customWidth="1"/>
    <col min="7943" max="7943" width="14.5703125" style="233" bestFit="1" customWidth="1"/>
    <col min="7944" max="8196" width="11.42578125" style="233"/>
    <col min="8197" max="8197" width="7.5703125" style="233" customWidth="1"/>
    <col min="8198" max="8198" width="7.7109375" style="233" customWidth="1"/>
    <col min="8199" max="8199" width="14.5703125" style="233" bestFit="1" customWidth="1"/>
    <col min="8200" max="8452" width="11.42578125" style="233"/>
    <col min="8453" max="8453" width="7.5703125" style="233" customWidth="1"/>
    <col min="8454" max="8454" width="7.7109375" style="233" customWidth="1"/>
    <col min="8455" max="8455" width="14.5703125" style="233" bestFit="1" customWidth="1"/>
    <col min="8456" max="8708" width="11.42578125" style="233"/>
    <col min="8709" max="8709" width="7.5703125" style="233" customWidth="1"/>
    <col min="8710" max="8710" width="7.7109375" style="233" customWidth="1"/>
    <col min="8711" max="8711" width="14.5703125" style="233" bestFit="1" customWidth="1"/>
    <col min="8712" max="8964" width="11.42578125" style="233"/>
    <col min="8965" max="8965" width="7.5703125" style="233" customWidth="1"/>
    <col min="8966" max="8966" width="7.7109375" style="233" customWidth="1"/>
    <col min="8967" max="8967" width="14.5703125" style="233" bestFit="1" customWidth="1"/>
    <col min="8968" max="9220" width="11.42578125" style="233"/>
    <col min="9221" max="9221" width="7.5703125" style="233" customWidth="1"/>
    <col min="9222" max="9222" width="7.7109375" style="233" customWidth="1"/>
    <col min="9223" max="9223" width="14.5703125" style="233" bestFit="1" customWidth="1"/>
    <col min="9224" max="9476" width="11.42578125" style="233"/>
    <col min="9477" max="9477" width="7.5703125" style="233" customWidth="1"/>
    <col min="9478" max="9478" width="7.7109375" style="233" customWidth="1"/>
    <col min="9479" max="9479" width="14.5703125" style="233" bestFit="1" customWidth="1"/>
    <col min="9480" max="9732" width="11.42578125" style="233"/>
    <col min="9733" max="9733" width="7.5703125" style="233" customWidth="1"/>
    <col min="9734" max="9734" width="7.7109375" style="233" customWidth="1"/>
    <col min="9735" max="9735" width="14.5703125" style="233" bestFit="1" customWidth="1"/>
    <col min="9736" max="9988" width="11.42578125" style="233"/>
    <col min="9989" max="9989" width="7.5703125" style="233" customWidth="1"/>
    <col min="9990" max="9990" width="7.7109375" style="233" customWidth="1"/>
    <col min="9991" max="9991" width="14.5703125" style="233" bestFit="1" customWidth="1"/>
    <col min="9992" max="10244" width="11.42578125" style="233"/>
    <col min="10245" max="10245" width="7.5703125" style="233" customWidth="1"/>
    <col min="10246" max="10246" width="7.7109375" style="233" customWidth="1"/>
    <col min="10247" max="10247" width="14.5703125" style="233" bestFit="1" customWidth="1"/>
    <col min="10248" max="10500" width="11.42578125" style="233"/>
    <col min="10501" max="10501" width="7.5703125" style="233" customWidth="1"/>
    <col min="10502" max="10502" width="7.7109375" style="233" customWidth="1"/>
    <col min="10503" max="10503" width="14.5703125" style="233" bestFit="1" customWidth="1"/>
    <col min="10504" max="10756" width="11.42578125" style="233"/>
    <col min="10757" max="10757" width="7.5703125" style="233" customWidth="1"/>
    <col min="10758" max="10758" width="7.7109375" style="233" customWidth="1"/>
    <col min="10759" max="10759" width="14.5703125" style="233" bestFit="1" customWidth="1"/>
    <col min="10760" max="11012" width="11.42578125" style="233"/>
    <col min="11013" max="11013" width="7.5703125" style="233" customWidth="1"/>
    <col min="11014" max="11014" width="7.7109375" style="233" customWidth="1"/>
    <col min="11015" max="11015" width="14.5703125" style="233" bestFit="1" customWidth="1"/>
    <col min="11016" max="11268" width="11.42578125" style="233"/>
    <col min="11269" max="11269" width="7.5703125" style="233" customWidth="1"/>
    <col min="11270" max="11270" width="7.7109375" style="233" customWidth="1"/>
    <col min="11271" max="11271" width="14.5703125" style="233" bestFit="1" customWidth="1"/>
    <col min="11272" max="11524" width="11.42578125" style="233"/>
    <col min="11525" max="11525" width="7.5703125" style="233" customWidth="1"/>
    <col min="11526" max="11526" width="7.7109375" style="233" customWidth="1"/>
    <col min="11527" max="11527" width="14.5703125" style="233" bestFit="1" customWidth="1"/>
    <col min="11528" max="11780" width="11.42578125" style="233"/>
    <col min="11781" max="11781" width="7.5703125" style="233" customWidth="1"/>
    <col min="11782" max="11782" width="7.7109375" style="233" customWidth="1"/>
    <col min="11783" max="11783" width="14.5703125" style="233" bestFit="1" customWidth="1"/>
    <col min="11784" max="12036" width="11.42578125" style="233"/>
    <col min="12037" max="12037" width="7.5703125" style="233" customWidth="1"/>
    <col min="12038" max="12038" width="7.7109375" style="233" customWidth="1"/>
    <col min="12039" max="12039" width="14.5703125" style="233" bestFit="1" customWidth="1"/>
    <col min="12040" max="12292" width="11.42578125" style="233"/>
    <col min="12293" max="12293" width="7.5703125" style="233" customWidth="1"/>
    <col min="12294" max="12294" width="7.7109375" style="233" customWidth="1"/>
    <col min="12295" max="12295" width="14.5703125" style="233" bestFit="1" customWidth="1"/>
    <col min="12296" max="12548" width="11.42578125" style="233"/>
    <col min="12549" max="12549" width="7.5703125" style="233" customWidth="1"/>
    <col min="12550" max="12550" width="7.7109375" style="233" customWidth="1"/>
    <col min="12551" max="12551" width="14.5703125" style="233" bestFit="1" customWidth="1"/>
    <col min="12552" max="12804" width="11.42578125" style="233"/>
    <col min="12805" max="12805" width="7.5703125" style="233" customWidth="1"/>
    <col min="12806" max="12806" width="7.7109375" style="233" customWidth="1"/>
    <col min="12807" max="12807" width="14.5703125" style="233" bestFit="1" customWidth="1"/>
    <col min="12808" max="13060" width="11.42578125" style="233"/>
    <col min="13061" max="13061" width="7.5703125" style="233" customWidth="1"/>
    <col min="13062" max="13062" width="7.7109375" style="233" customWidth="1"/>
    <col min="13063" max="13063" width="14.5703125" style="233" bestFit="1" customWidth="1"/>
    <col min="13064" max="13316" width="11.42578125" style="233"/>
    <col min="13317" max="13317" width="7.5703125" style="233" customWidth="1"/>
    <col min="13318" max="13318" width="7.7109375" style="233" customWidth="1"/>
    <col min="13319" max="13319" width="14.5703125" style="233" bestFit="1" customWidth="1"/>
    <col min="13320" max="13572" width="11.42578125" style="233"/>
    <col min="13573" max="13573" width="7.5703125" style="233" customWidth="1"/>
    <col min="13574" max="13574" width="7.7109375" style="233" customWidth="1"/>
    <col min="13575" max="13575" width="14.5703125" style="233" bestFit="1" customWidth="1"/>
    <col min="13576" max="13828" width="11.42578125" style="233"/>
    <col min="13829" max="13829" width="7.5703125" style="233" customWidth="1"/>
    <col min="13830" max="13830" width="7.7109375" style="233" customWidth="1"/>
    <col min="13831" max="13831" width="14.5703125" style="233" bestFit="1" customWidth="1"/>
    <col min="13832" max="14084" width="11.42578125" style="233"/>
    <col min="14085" max="14085" width="7.5703125" style="233" customWidth="1"/>
    <col min="14086" max="14086" width="7.7109375" style="233" customWidth="1"/>
    <col min="14087" max="14087" width="14.5703125" style="233" bestFit="1" customWidth="1"/>
    <col min="14088" max="14340" width="11.42578125" style="233"/>
    <col min="14341" max="14341" width="7.5703125" style="233" customWidth="1"/>
    <col min="14342" max="14342" width="7.7109375" style="233" customWidth="1"/>
    <col min="14343" max="14343" width="14.5703125" style="233" bestFit="1" customWidth="1"/>
    <col min="14344" max="14596" width="11.42578125" style="233"/>
    <col min="14597" max="14597" width="7.5703125" style="233" customWidth="1"/>
    <col min="14598" max="14598" width="7.7109375" style="233" customWidth="1"/>
    <col min="14599" max="14599" width="14.5703125" style="233" bestFit="1" customWidth="1"/>
    <col min="14600" max="14852" width="11.42578125" style="233"/>
    <col min="14853" max="14853" width="7.5703125" style="233" customWidth="1"/>
    <col min="14854" max="14854" width="7.7109375" style="233" customWidth="1"/>
    <col min="14855" max="14855" width="14.5703125" style="233" bestFit="1" customWidth="1"/>
    <col min="14856" max="15108" width="11.42578125" style="233"/>
    <col min="15109" max="15109" width="7.5703125" style="233" customWidth="1"/>
    <col min="15110" max="15110" width="7.7109375" style="233" customWidth="1"/>
    <col min="15111" max="15111" width="14.5703125" style="233" bestFit="1" customWidth="1"/>
    <col min="15112" max="15364" width="11.42578125" style="233"/>
    <col min="15365" max="15365" width="7.5703125" style="233" customWidth="1"/>
    <col min="15366" max="15366" width="7.7109375" style="233" customWidth="1"/>
    <col min="15367" max="15367" width="14.5703125" style="233" bestFit="1" customWidth="1"/>
    <col min="15368" max="15620" width="11.42578125" style="233"/>
    <col min="15621" max="15621" width="7.5703125" style="233" customWidth="1"/>
    <col min="15622" max="15622" width="7.7109375" style="233" customWidth="1"/>
    <col min="15623" max="15623" width="14.5703125" style="233" bestFit="1" customWidth="1"/>
    <col min="15624" max="15876" width="11.42578125" style="233"/>
    <col min="15877" max="15877" width="7.5703125" style="233" customWidth="1"/>
    <col min="15878" max="15878" width="7.7109375" style="233" customWidth="1"/>
    <col min="15879" max="15879" width="14.5703125" style="233" bestFit="1" customWidth="1"/>
    <col min="15880" max="16132" width="11.42578125" style="233"/>
    <col min="16133" max="16133" width="7.5703125" style="233" customWidth="1"/>
    <col min="16134" max="16134" width="7.7109375" style="233" customWidth="1"/>
    <col min="16135" max="16135" width="14.5703125" style="233" bestFit="1" customWidth="1"/>
    <col min="16136" max="16384" width="11.42578125" style="233"/>
  </cols>
  <sheetData>
    <row r="6" spans="2:12" x14ac:dyDescent="0.2">
      <c r="K6" s="234" t="s">
        <v>127</v>
      </c>
      <c r="L6" s="235">
        <v>1</v>
      </c>
    </row>
    <row r="10" spans="2:12" ht="18" x14ac:dyDescent="0.25">
      <c r="B10" s="236" t="str">
        <f>VLOOKUP(L6,ثلاثي2!A5:AA49,2,FALSE)</f>
        <v/>
      </c>
      <c r="G10" s="237">
        <f>المدخلات!I4</f>
        <v>0</v>
      </c>
      <c r="I10" s="238">
        <f>المدخلات!I6</f>
        <v>45</v>
      </c>
    </row>
    <row r="16" spans="2:12" x14ac:dyDescent="0.2">
      <c r="B16" s="339">
        <f>VLOOKUP(L6,ثلاثي2!A5:AA49,4,FALSE)</f>
        <v>0</v>
      </c>
      <c r="E16" s="340">
        <f>دفتر2!G10</f>
        <v>0</v>
      </c>
      <c r="F16" s="340">
        <f>دفتر2!F10</f>
        <v>0</v>
      </c>
    </row>
    <row r="17" spans="2:9" x14ac:dyDescent="0.2">
      <c r="B17" s="339"/>
      <c r="E17" s="340"/>
      <c r="F17" s="340"/>
      <c r="G17" s="342">
        <f>VLOOKUP(L6,ثلاثي2!A5:AA49,25,FALSE)</f>
        <v>0</v>
      </c>
      <c r="H17" s="341">
        <f>دفتر2!G30</f>
        <v>0</v>
      </c>
      <c r="I17" s="341">
        <f>دفتر2!F30</f>
        <v>0</v>
      </c>
    </row>
    <row r="18" spans="2:9" x14ac:dyDescent="0.2">
      <c r="B18" s="339">
        <f>VLOOKUP(L6,ثلاثي2!A5:AA49,5,FALSE)</f>
        <v>0</v>
      </c>
      <c r="E18" s="340">
        <f>دفتر2!G11</f>
        <v>0</v>
      </c>
      <c r="F18" s="340">
        <f>دفتر2!F11</f>
        <v>0</v>
      </c>
      <c r="G18" s="342"/>
      <c r="H18" s="341"/>
      <c r="I18" s="341"/>
    </row>
    <row r="19" spans="2:9" x14ac:dyDescent="0.2">
      <c r="B19" s="339"/>
      <c r="E19" s="340"/>
      <c r="F19" s="340"/>
    </row>
    <row r="20" spans="2:9" x14ac:dyDescent="0.2">
      <c r="B20" s="339">
        <f>VLOOKUP(L6,ثلاثي2!A5:AA49,6,FALSE)</f>
        <v>0</v>
      </c>
      <c r="E20" s="340">
        <f>دفتر2!G12</f>
        <v>0</v>
      </c>
      <c r="F20" s="340">
        <f>دفتر2!F12</f>
        <v>0</v>
      </c>
    </row>
    <row r="21" spans="2:9" x14ac:dyDescent="0.2">
      <c r="B21" s="339"/>
      <c r="E21" s="340"/>
      <c r="F21" s="340"/>
    </row>
    <row r="22" spans="2:9" x14ac:dyDescent="0.2">
      <c r="B22" s="339">
        <f>VLOOKUP(L6,ثلاثي2!A5:AA49,7,FALSE)</f>
        <v>0</v>
      </c>
      <c r="E22" s="340">
        <f>دفتر2!G13</f>
        <v>0</v>
      </c>
      <c r="F22" s="340">
        <f>دفتر2!F13</f>
        <v>0</v>
      </c>
    </row>
    <row r="23" spans="2:9" x14ac:dyDescent="0.2">
      <c r="B23" s="339"/>
      <c r="E23" s="340"/>
      <c r="F23" s="340"/>
    </row>
    <row r="25" spans="2:9" x14ac:dyDescent="0.2">
      <c r="C25" s="338">
        <f>VLOOKUP(L6,ثلاثي2!A5:AA49,9,FALSE)</f>
        <v>0</v>
      </c>
      <c r="D25" s="338"/>
    </row>
    <row r="31" spans="2:9" x14ac:dyDescent="0.2">
      <c r="B31" s="339">
        <f>VLOOKUP(L6,ثلاثي2!A5:AA49,11,FALSE)</f>
        <v>0</v>
      </c>
      <c r="E31" s="340">
        <f>دفتر2!G17</f>
        <v>0</v>
      </c>
      <c r="F31" s="340">
        <f>دفتر2!F17</f>
        <v>0</v>
      </c>
    </row>
    <row r="32" spans="2:9" ht="12.75" customHeight="1" x14ac:dyDescent="0.2">
      <c r="B32" s="339"/>
      <c r="E32" s="340"/>
      <c r="F32" s="340"/>
    </row>
    <row r="33" spans="2:6" ht="12.75" customHeight="1" x14ac:dyDescent="0.2">
      <c r="B33" s="339">
        <f>VLOOKUP(L6,ثلاثي2!A5:AA49,12,FALSE)</f>
        <v>0</v>
      </c>
      <c r="E33" s="340">
        <f>دفتر2!G18</f>
        <v>0</v>
      </c>
      <c r="F33" s="340">
        <f>دفتر2!F18</f>
        <v>0</v>
      </c>
    </row>
    <row r="34" spans="2:6" x14ac:dyDescent="0.2">
      <c r="B34" s="339"/>
      <c r="E34" s="340"/>
      <c r="F34" s="340"/>
    </row>
    <row r="35" spans="2:6" x14ac:dyDescent="0.2">
      <c r="B35" s="239">
        <f>VLOOKUP(L6,ثلاثي2!A5:AA49,13,FALSE)</f>
        <v>0</v>
      </c>
      <c r="E35" s="240">
        <f>دفتر2!G19</f>
        <v>0</v>
      </c>
      <c r="F35" s="240">
        <f>دفتر2!F19</f>
        <v>0</v>
      </c>
    </row>
    <row r="37" spans="2:6" x14ac:dyDescent="0.2">
      <c r="C37" s="338">
        <f>VLOOKUP(L6,ثلاثي2!A5:AA49,15,FALSE)</f>
        <v>0</v>
      </c>
      <c r="D37" s="338"/>
    </row>
    <row r="44" spans="2:6" x14ac:dyDescent="0.2">
      <c r="B44" s="339">
        <f>VLOOKUP(L6,ثلاثي2!A5:AA49,17,FALSE)</f>
        <v>0</v>
      </c>
      <c r="E44" s="340">
        <f>دفتر2!G23</f>
        <v>0</v>
      </c>
      <c r="F44" s="340">
        <f>دفتر2!F23</f>
        <v>0</v>
      </c>
    </row>
    <row r="45" spans="2:6" x14ac:dyDescent="0.2">
      <c r="B45" s="339"/>
      <c r="E45" s="340"/>
      <c r="F45" s="340"/>
    </row>
    <row r="46" spans="2:6" x14ac:dyDescent="0.2">
      <c r="B46" s="241"/>
    </row>
    <row r="47" spans="2:6" x14ac:dyDescent="0.2">
      <c r="B47" s="339">
        <f>VLOOKUP(L6,ثلاثي2!A5:AA49,18,FALSE)</f>
        <v>0</v>
      </c>
      <c r="E47" s="340">
        <f>دفتر2!G24</f>
        <v>0</v>
      </c>
      <c r="F47" s="340">
        <f>دفتر2!F24</f>
        <v>0</v>
      </c>
    </row>
    <row r="48" spans="2:6" x14ac:dyDescent="0.2">
      <c r="B48" s="339"/>
      <c r="E48" s="340"/>
      <c r="F48" s="340"/>
    </row>
    <row r="49" spans="2:6" x14ac:dyDescent="0.2">
      <c r="B49" s="339">
        <f>VLOOKUP(L6,ثلاثي2!A5:AA49,19,FALSE)</f>
        <v>0</v>
      </c>
      <c r="E49" s="340">
        <f>دفتر2!G25</f>
        <v>0</v>
      </c>
      <c r="F49" s="340">
        <f>دفتر2!F25</f>
        <v>0</v>
      </c>
    </row>
    <row r="50" spans="2:6" x14ac:dyDescent="0.2">
      <c r="B50" s="339"/>
      <c r="E50" s="340"/>
      <c r="F50" s="340"/>
    </row>
    <row r="51" spans="2:6" x14ac:dyDescent="0.2">
      <c r="B51" s="241"/>
    </row>
    <row r="52" spans="2:6" x14ac:dyDescent="0.2">
      <c r="B52" s="339">
        <f>IF(VLOOKUP(L6,ثلاثي2!A5:AA49,20,FALSE)=7.77,"معفى",VLOOKUP(L6,ثلاثي2!A5:AA49,20,FALSE))</f>
        <v>0</v>
      </c>
      <c r="E52" s="340">
        <f>دفتر2!G26</f>
        <v>0</v>
      </c>
      <c r="F52" s="340">
        <f>دفتر2!F26</f>
        <v>0</v>
      </c>
    </row>
    <row r="53" spans="2:6" x14ac:dyDescent="0.2">
      <c r="B53" s="339"/>
      <c r="E53" s="340"/>
      <c r="F53" s="340"/>
    </row>
    <row r="54" spans="2:6" x14ac:dyDescent="0.2">
      <c r="B54" s="241"/>
      <c r="C54" s="338">
        <f>VLOOKUP(L6,ثلاثي2!A5:AA49,22,FALSE)</f>
        <v>0</v>
      </c>
      <c r="D54" s="338"/>
    </row>
    <row r="55" spans="2:6" x14ac:dyDescent="0.2">
      <c r="B55" s="241"/>
    </row>
    <row r="56" spans="2:6" x14ac:dyDescent="0.2">
      <c r="B56" s="241"/>
    </row>
    <row r="57" spans="2:6" x14ac:dyDescent="0.2">
      <c r="B57" s="241"/>
    </row>
    <row r="58" spans="2:6" x14ac:dyDescent="0.2">
      <c r="B58" s="241"/>
    </row>
    <row r="59" spans="2:6" x14ac:dyDescent="0.2">
      <c r="B59" s="241"/>
    </row>
    <row r="60" spans="2:6" x14ac:dyDescent="0.2">
      <c r="B60" s="241"/>
    </row>
    <row r="61" spans="2:6" x14ac:dyDescent="0.2">
      <c r="B61" s="241"/>
    </row>
  </sheetData>
  <sheetProtection deleteRows="0" selectLockedCells="1"/>
  <mergeCells count="36">
    <mergeCell ref="I17:I18"/>
    <mergeCell ref="B18:B19"/>
    <mergeCell ref="E18:E19"/>
    <mergeCell ref="F18:F19"/>
    <mergeCell ref="B16:B17"/>
    <mergeCell ref="E16:E17"/>
    <mergeCell ref="F16:F17"/>
    <mergeCell ref="G17:G18"/>
    <mergeCell ref="H17:H18"/>
    <mergeCell ref="B20:B21"/>
    <mergeCell ref="E20:E21"/>
    <mergeCell ref="F20:F21"/>
    <mergeCell ref="B22:B23"/>
    <mergeCell ref="E22:E23"/>
    <mergeCell ref="F22:F23"/>
    <mergeCell ref="C25:D25"/>
    <mergeCell ref="B31:B32"/>
    <mergeCell ref="E31:E32"/>
    <mergeCell ref="F31:F32"/>
    <mergeCell ref="B33:B34"/>
    <mergeCell ref="E33:E34"/>
    <mergeCell ref="F33:F34"/>
    <mergeCell ref="C37:D37"/>
    <mergeCell ref="B44:B45"/>
    <mergeCell ref="E44:E45"/>
    <mergeCell ref="F44:F45"/>
    <mergeCell ref="B47:B48"/>
    <mergeCell ref="E47:E48"/>
    <mergeCell ref="F47:F48"/>
    <mergeCell ref="C54:D54"/>
    <mergeCell ref="B49:B50"/>
    <mergeCell ref="E49:E50"/>
    <mergeCell ref="F49:F50"/>
    <mergeCell ref="B52:B53"/>
    <mergeCell ref="E52:E53"/>
    <mergeCell ref="F52:F53"/>
  </mergeCells>
  <dataValidations count="1">
    <dataValidation type="whole" allowBlank="1" showInputMessage="1" showErrorMessage="1" sqref="L6 JH6 TD6 ACZ6 AMV6 AWR6 BGN6 BQJ6 CAF6 CKB6 CTX6 DDT6 DNP6 DXL6 EHH6 ERD6 FAZ6 FKV6 FUR6 GEN6 GOJ6 GYF6 HIB6 HRX6 IBT6 ILP6 IVL6 JFH6 JPD6 JYZ6 KIV6 KSR6 LCN6 LMJ6 LWF6 MGB6 MPX6 MZT6 NJP6 NTL6 ODH6 OND6 OWZ6 PGV6 PQR6 QAN6 QKJ6 QUF6 REB6 RNX6 RXT6 SHP6 SRL6 TBH6 TLD6 TUZ6 UEV6 UOR6 UYN6 VIJ6 VSF6 WCB6 WLX6 WVT6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Spinner 1">
              <controlPr defaultSize="0" autoFill="0" autoLine="0" autoPict="0">
                <anchor moveWithCells="1">
                  <from>
                    <xdr:col>10</xdr:col>
                    <xdr:colOff>219075</xdr:colOff>
                    <xdr:row>2</xdr:row>
                    <xdr:rowOff>142875</xdr:rowOff>
                  </from>
                  <to>
                    <xdr:col>10</xdr:col>
                    <xdr:colOff>571500</xdr:colOff>
                    <xdr:row>4</xdr:row>
                    <xdr:rowOff>38100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Y169"/>
  <sheetViews>
    <sheetView rightToLeft="1" showWhiteSpace="0" topLeftCell="C48" zoomScale="85" zoomScaleNormal="85" zoomScaleSheetLayoutView="100" workbookViewId="0">
      <selection activeCell="T57" sqref="T57"/>
    </sheetView>
  </sheetViews>
  <sheetFormatPr baseColWidth="10" defaultRowHeight="15" x14ac:dyDescent="0.25"/>
  <cols>
    <col min="1" max="1" width="3.42578125" style="17" customWidth="1"/>
    <col min="2" max="2" width="11.42578125" style="16" customWidth="1"/>
    <col min="3" max="3" width="5" style="16" customWidth="1"/>
    <col min="4" max="4" width="5.7109375" style="16" bestFit="1" customWidth="1"/>
    <col min="5" max="6" width="5.42578125" style="16" bestFit="1" customWidth="1"/>
    <col min="7" max="7" width="6" style="16" customWidth="1"/>
    <col min="8" max="8" width="5.7109375" style="16" customWidth="1"/>
    <col min="9" max="9" width="5.42578125" style="16" customWidth="1"/>
    <col min="10" max="10" width="5.28515625" style="16" customWidth="1"/>
    <col min="11" max="11" width="5.5703125" style="16"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6.140625" style="16" customWidth="1"/>
    <col min="26" max="26" width="5.28515625" style="16" customWidth="1"/>
    <col min="27" max="27" width="5.140625" style="16" customWidth="1"/>
    <col min="28" max="28" width="5.7109375" style="16" customWidth="1"/>
    <col min="29" max="29" width="5.28515625" style="16" customWidth="1"/>
    <col min="30" max="30" width="19.7109375" style="16" customWidth="1"/>
    <col min="31" max="31" width="5.140625" style="16" customWidth="1"/>
    <col min="32" max="32" width="6.28515625" style="16" customWidth="1"/>
    <col min="33" max="33" width="5.5703125" style="16" customWidth="1"/>
    <col min="34" max="34" width="6.140625" style="16" customWidth="1"/>
    <col min="35" max="35" width="5.42578125" style="16" bestFit="1" customWidth="1"/>
    <col min="36" max="36" width="4.28515625" style="16" customWidth="1"/>
    <col min="37" max="37" width="10.28515625" style="16" customWidth="1"/>
    <col min="38" max="38" width="7.140625" style="16" customWidth="1"/>
    <col min="39" max="39" width="7.140625" style="183" customWidth="1"/>
    <col min="40" max="40" width="10.5703125" style="183" customWidth="1"/>
    <col min="41" max="41" width="7.85546875" style="183" customWidth="1"/>
    <col min="42" max="42" width="6.28515625" style="183" customWidth="1"/>
    <col min="43" max="43" width="6.85546875" style="183" customWidth="1"/>
    <col min="44" max="44" width="6.28515625" style="183" customWidth="1"/>
    <col min="45" max="48" width="7.140625" style="183" customWidth="1"/>
    <col min="49" max="49" width="6.42578125" style="183" customWidth="1"/>
    <col min="50" max="51" width="7.140625" style="183" customWidth="1"/>
    <col min="52" max="256" width="11.42578125" style="16"/>
    <col min="257" max="257" width="4.28515625" style="16" bestFit="1" customWidth="1"/>
    <col min="258" max="258" width="11.42578125" style="16" customWidth="1"/>
    <col min="259" max="259" width="5" style="16" customWidth="1"/>
    <col min="260" max="260" width="5.140625" style="16" customWidth="1"/>
    <col min="261" max="261" width="5.7109375" style="16" bestFit="1" customWidth="1"/>
    <col min="262" max="262" width="5.7109375" style="16" customWidth="1"/>
    <col min="263" max="263" width="5.5703125" style="16" bestFit="1" customWidth="1"/>
    <col min="264" max="264" width="5.7109375" style="16" customWidth="1"/>
    <col min="265" max="265" width="5.42578125" style="16" customWidth="1"/>
    <col min="266" max="266" width="5.28515625" style="16" customWidth="1"/>
    <col min="267" max="267" width="5.5703125" style="16" bestFit="1" customWidth="1"/>
    <col min="268" max="268" width="5.28515625" style="16" customWidth="1"/>
    <col min="269" max="271" width="5.42578125" style="16" bestFit="1" customWidth="1"/>
    <col min="272" max="272" width="3.7109375" style="16" customWidth="1"/>
    <col min="273" max="276" width="5.28515625" style="16" customWidth="1"/>
    <col min="277" max="279" width="5.42578125" style="16" bestFit="1" customWidth="1"/>
    <col min="280" max="280" width="6.42578125" style="16" bestFit="1" customWidth="1"/>
    <col min="281" max="281" width="5.42578125" style="16" customWidth="1"/>
    <col min="282" max="282" width="3.28515625" style="16" customWidth="1"/>
    <col min="283" max="283" width="5.140625" style="16" customWidth="1"/>
    <col min="284" max="284" width="5.7109375" style="16" customWidth="1"/>
    <col min="285" max="286" width="5.28515625" style="16" customWidth="1"/>
    <col min="287" max="287" width="5.5703125" style="16" customWidth="1"/>
    <col min="288" max="288" width="5.140625" style="16" customWidth="1"/>
    <col min="289" max="289" width="3.85546875" style="16" customWidth="1"/>
    <col min="290" max="290" width="6.140625" style="16" customWidth="1"/>
    <col min="291" max="291" width="5.42578125" style="16" bestFit="1" customWidth="1"/>
    <col min="292" max="292" width="4.28515625" style="16" customWidth="1"/>
    <col min="293" max="293" width="3.85546875" style="16" customWidth="1"/>
    <col min="294" max="512" width="11.42578125" style="16"/>
    <col min="513" max="513" width="4.28515625" style="16" bestFit="1" customWidth="1"/>
    <col min="514" max="514" width="11.42578125" style="16" customWidth="1"/>
    <col min="515" max="515" width="5" style="16" customWidth="1"/>
    <col min="516" max="516" width="5.140625" style="16" customWidth="1"/>
    <col min="517" max="517" width="5.7109375" style="16" bestFit="1" customWidth="1"/>
    <col min="518" max="518" width="5.7109375" style="16" customWidth="1"/>
    <col min="519" max="519" width="5.5703125" style="16" bestFit="1" customWidth="1"/>
    <col min="520" max="520" width="5.7109375" style="16" customWidth="1"/>
    <col min="521" max="521" width="5.42578125" style="16" customWidth="1"/>
    <col min="522" max="522" width="5.28515625" style="16" customWidth="1"/>
    <col min="523" max="523" width="5.5703125" style="16" bestFit="1" customWidth="1"/>
    <col min="524" max="524" width="5.28515625" style="16" customWidth="1"/>
    <col min="525" max="527" width="5.42578125" style="16" bestFit="1" customWidth="1"/>
    <col min="528" max="528" width="3.7109375" style="16" customWidth="1"/>
    <col min="529" max="532" width="5.28515625" style="16" customWidth="1"/>
    <col min="533" max="535" width="5.42578125" style="16" bestFit="1" customWidth="1"/>
    <col min="536" max="536" width="6.42578125" style="16" bestFit="1" customWidth="1"/>
    <col min="537" max="537" width="5.42578125" style="16" customWidth="1"/>
    <col min="538" max="538" width="3.28515625" style="16" customWidth="1"/>
    <col min="539" max="539" width="5.140625" style="16" customWidth="1"/>
    <col min="540" max="540" width="5.7109375" style="16" customWidth="1"/>
    <col min="541" max="542" width="5.28515625" style="16" customWidth="1"/>
    <col min="543" max="543" width="5.5703125" style="16" customWidth="1"/>
    <col min="544" max="544" width="5.140625" style="16" customWidth="1"/>
    <col min="545" max="545" width="3.85546875" style="16" customWidth="1"/>
    <col min="546" max="546" width="6.140625" style="16" customWidth="1"/>
    <col min="547" max="547" width="5.42578125" style="16" bestFit="1" customWidth="1"/>
    <col min="548" max="548" width="4.28515625" style="16" customWidth="1"/>
    <col min="549" max="549" width="3.85546875" style="16" customWidth="1"/>
    <col min="550" max="768" width="11.42578125" style="16"/>
    <col min="769" max="769" width="4.28515625" style="16" bestFit="1" customWidth="1"/>
    <col min="770" max="770" width="11.42578125" style="16" customWidth="1"/>
    <col min="771" max="771" width="5" style="16" customWidth="1"/>
    <col min="772" max="772" width="5.140625" style="16" customWidth="1"/>
    <col min="773" max="773" width="5.7109375" style="16" bestFit="1" customWidth="1"/>
    <col min="774" max="774" width="5.7109375" style="16" customWidth="1"/>
    <col min="775" max="775" width="5.5703125" style="16" bestFit="1" customWidth="1"/>
    <col min="776" max="776" width="5.7109375" style="16" customWidth="1"/>
    <col min="777" max="777" width="5.42578125" style="16" customWidth="1"/>
    <col min="778" max="778" width="5.28515625" style="16" customWidth="1"/>
    <col min="779" max="779" width="5.5703125" style="16" bestFit="1" customWidth="1"/>
    <col min="780" max="780" width="5.28515625" style="16" customWidth="1"/>
    <col min="781" max="783" width="5.42578125" style="16" bestFit="1" customWidth="1"/>
    <col min="784" max="784" width="3.7109375" style="16" customWidth="1"/>
    <col min="785" max="788" width="5.28515625" style="16" customWidth="1"/>
    <col min="789" max="791" width="5.42578125" style="16" bestFit="1" customWidth="1"/>
    <col min="792" max="792" width="6.42578125" style="16" bestFit="1" customWidth="1"/>
    <col min="793" max="793" width="5.42578125" style="16" customWidth="1"/>
    <col min="794" max="794" width="3.28515625" style="16" customWidth="1"/>
    <col min="795" max="795" width="5.140625" style="16" customWidth="1"/>
    <col min="796" max="796" width="5.7109375" style="16" customWidth="1"/>
    <col min="797" max="798" width="5.28515625" style="16" customWidth="1"/>
    <col min="799" max="799" width="5.5703125" style="16" customWidth="1"/>
    <col min="800" max="800" width="5.140625" style="16" customWidth="1"/>
    <col min="801" max="801" width="3.85546875" style="16" customWidth="1"/>
    <col min="802" max="802" width="6.140625" style="16" customWidth="1"/>
    <col min="803" max="803" width="5.42578125" style="16" bestFit="1" customWidth="1"/>
    <col min="804" max="804" width="4.28515625" style="16" customWidth="1"/>
    <col min="805" max="805" width="3.85546875" style="16" customWidth="1"/>
    <col min="806" max="1024" width="11.42578125" style="16"/>
    <col min="1025" max="1025" width="4.28515625" style="16" bestFit="1" customWidth="1"/>
    <col min="1026" max="1026" width="11.42578125" style="16" customWidth="1"/>
    <col min="1027" max="1027" width="5" style="16" customWidth="1"/>
    <col min="1028" max="1028" width="5.140625" style="16" customWidth="1"/>
    <col min="1029" max="1029" width="5.7109375" style="16" bestFit="1" customWidth="1"/>
    <col min="1030" max="1030" width="5.7109375" style="16" customWidth="1"/>
    <col min="1031" max="1031" width="5.5703125" style="16" bestFit="1" customWidth="1"/>
    <col min="1032" max="1032" width="5.7109375" style="16" customWidth="1"/>
    <col min="1033" max="1033" width="5.42578125" style="16" customWidth="1"/>
    <col min="1034" max="1034" width="5.28515625" style="16" customWidth="1"/>
    <col min="1035" max="1035" width="5.5703125" style="16" bestFit="1" customWidth="1"/>
    <col min="1036" max="1036" width="5.28515625" style="16" customWidth="1"/>
    <col min="1037" max="1039" width="5.42578125" style="16" bestFit="1" customWidth="1"/>
    <col min="1040" max="1040" width="3.7109375" style="16" customWidth="1"/>
    <col min="1041" max="1044" width="5.28515625" style="16" customWidth="1"/>
    <col min="1045" max="1047" width="5.42578125" style="16" bestFit="1" customWidth="1"/>
    <col min="1048" max="1048" width="6.42578125" style="16" bestFit="1" customWidth="1"/>
    <col min="1049" max="1049" width="5.42578125" style="16" customWidth="1"/>
    <col min="1050" max="1050" width="3.28515625" style="16" customWidth="1"/>
    <col min="1051" max="1051" width="5.140625" style="16" customWidth="1"/>
    <col min="1052" max="1052" width="5.7109375" style="16" customWidth="1"/>
    <col min="1053" max="1054" width="5.28515625" style="16" customWidth="1"/>
    <col min="1055" max="1055" width="5.5703125" style="16" customWidth="1"/>
    <col min="1056" max="1056" width="5.140625" style="16" customWidth="1"/>
    <col min="1057" max="1057" width="3.85546875" style="16" customWidth="1"/>
    <col min="1058" max="1058" width="6.140625" style="16" customWidth="1"/>
    <col min="1059" max="1059" width="5.42578125" style="16" bestFit="1" customWidth="1"/>
    <col min="1060" max="1060" width="4.28515625" style="16" customWidth="1"/>
    <col min="1061" max="1061" width="3.85546875" style="16" customWidth="1"/>
    <col min="1062" max="1280" width="11.42578125" style="16"/>
    <col min="1281" max="1281" width="4.28515625" style="16" bestFit="1" customWidth="1"/>
    <col min="1282" max="1282" width="11.42578125" style="16" customWidth="1"/>
    <col min="1283" max="1283" width="5" style="16" customWidth="1"/>
    <col min="1284" max="1284" width="5.140625" style="16" customWidth="1"/>
    <col min="1285" max="1285" width="5.7109375" style="16" bestFit="1" customWidth="1"/>
    <col min="1286" max="1286" width="5.7109375" style="16" customWidth="1"/>
    <col min="1287" max="1287" width="5.5703125" style="16" bestFit="1" customWidth="1"/>
    <col min="1288" max="1288" width="5.7109375" style="16" customWidth="1"/>
    <col min="1289" max="1289" width="5.42578125" style="16" customWidth="1"/>
    <col min="1290" max="1290" width="5.28515625" style="16" customWidth="1"/>
    <col min="1291" max="1291" width="5.5703125" style="16" bestFit="1" customWidth="1"/>
    <col min="1292" max="1292" width="5.28515625" style="16" customWidth="1"/>
    <col min="1293" max="1295" width="5.42578125" style="16" bestFit="1" customWidth="1"/>
    <col min="1296" max="1296" width="3.7109375" style="16" customWidth="1"/>
    <col min="1297" max="1300" width="5.28515625" style="16" customWidth="1"/>
    <col min="1301" max="1303" width="5.42578125" style="16" bestFit="1" customWidth="1"/>
    <col min="1304" max="1304" width="6.42578125" style="16" bestFit="1" customWidth="1"/>
    <col min="1305" max="1305" width="5.42578125" style="16" customWidth="1"/>
    <col min="1306" max="1306" width="3.28515625" style="16" customWidth="1"/>
    <col min="1307" max="1307" width="5.140625" style="16" customWidth="1"/>
    <col min="1308" max="1308" width="5.7109375" style="16" customWidth="1"/>
    <col min="1309" max="1310" width="5.28515625" style="16" customWidth="1"/>
    <col min="1311" max="1311" width="5.5703125" style="16" customWidth="1"/>
    <col min="1312" max="1312" width="5.140625" style="16" customWidth="1"/>
    <col min="1313" max="1313" width="3.85546875" style="16" customWidth="1"/>
    <col min="1314" max="1314" width="6.140625" style="16" customWidth="1"/>
    <col min="1315" max="1315" width="5.42578125" style="16" bestFit="1" customWidth="1"/>
    <col min="1316" max="1316" width="4.28515625" style="16" customWidth="1"/>
    <col min="1317" max="1317" width="3.85546875" style="16" customWidth="1"/>
    <col min="1318" max="1536" width="11.42578125" style="16"/>
    <col min="1537" max="1537" width="4.28515625" style="16" bestFit="1" customWidth="1"/>
    <col min="1538" max="1538" width="11.42578125" style="16" customWidth="1"/>
    <col min="1539" max="1539" width="5" style="16" customWidth="1"/>
    <col min="1540" max="1540" width="5.140625" style="16" customWidth="1"/>
    <col min="1541" max="1541" width="5.7109375" style="16" bestFit="1" customWidth="1"/>
    <col min="1542" max="1542" width="5.7109375" style="16" customWidth="1"/>
    <col min="1543" max="1543" width="5.5703125" style="16" bestFit="1" customWidth="1"/>
    <col min="1544" max="1544" width="5.7109375" style="16" customWidth="1"/>
    <col min="1545" max="1545" width="5.42578125" style="16" customWidth="1"/>
    <col min="1546" max="1546" width="5.28515625" style="16" customWidth="1"/>
    <col min="1547" max="1547" width="5.5703125" style="16" bestFit="1" customWidth="1"/>
    <col min="1548" max="1548" width="5.28515625" style="16" customWidth="1"/>
    <col min="1549" max="1551" width="5.42578125" style="16" bestFit="1" customWidth="1"/>
    <col min="1552" max="1552" width="3.7109375" style="16" customWidth="1"/>
    <col min="1553" max="1556" width="5.28515625" style="16" customWidth="1"/>
    <col min="1557" max="1559" width="5.42578125" style="16" bestFit="1" customWidth="1"/>
    <col min="1560" max="1560" width="6.42578125" style="16" bestFit="1" customWidth="1"/>
    <col min="1561" max="1561" width="5.42578125" style="16" customWidth="1"/>
    <col min="1562" max="1562" width="3.28515625" style="16" customWidth="1"/>
    <col min="1563" max="1563" width="5.140625" style="16" customWidth="1"/>
    <col min="1564" max="1564" width="5.7109375" style="16" customWidth="1"/>
    <col min="1565" max="1566" width="5.28515625" style="16" customWidth="1"/>
    <col min="1567" max="1567" width="5.5703125" style="16" customWidth="1"/>
    <col min="1568" max="1568" width="5.140625" style="16" customWidth="1"/>
    <col min="1569" max="1569" width="3.85546875" style="16" customWidth="1"/>
    <col min="1570" max="1570" width="6.140625" style="16" customWidth="1"/>
    <col min="1571" max="1571" width="5.42578125" style="16" bestFit="1" customWidth="1"/>
    <col min="1572" max="1572" width="4.28515625" style="16" customWidth="1"/>
    <col min="1573" max="1573" width="3.85546875" style="16" customWidth="1"/>
    <col min="1574" max="1792" width="11.42578125" style="16"/>
    <col min="1793" max="1793" width="4.28515625" style="16" bestFit="1" customWidth="1"/>
    <col min="1794" max="1794" width="11.42578125" style="16" customWidth="1"/>
    <col min="1795" max="1795" width="5" style="16" customWidth="1"/>
    <col min="1796" max="1796" width="5.140625" style="16" customWidth="1"/>
    <col min="1797" max="1797" width="5.7109375" style="16" bestFit="1" customWidth="1"/>
    <col min="1798" max="1798" width="5.7109375" style="16" customWidth="1"/>
    <col min="1799" max="1799" width="5.5703125" style="16" bestFit="1" customWidth="1"/>
    <col min="1800" max="1800" width="5.7109375" style="16" customWidth="1"/>
    <col min="1801" max="1801" width="5.42578125" style="16" customWidth="1"/>
    <col min="1802" max="1802" width="5.28515625" style="16" customWidth="1"/>
    <col min="1803" max="1803" width="5.5703125" style="16" bestFit="1" customWidth="1"/>
    <col min="1804" max="1804" width="5.28515625" style="16" customWidth="1"/>
    <col min="1805" max="1807" width="5.42578125" style="16" bestFit="1" customWidth="1"/>
    <col min="1808" max="1808" width="3.7109375" style="16" customWidth="1"/>
    <col min="1809" max="1812" width="5.28515625" style="16" customWidth="1"/>
    <col min="1813" max="1815" width="5.42578125" style="16" bestFit="1" customWidth="1"/>
    <col min="1816" max="1816" width="6.42578125" style="16" bestFit="1" customWidth="1"/>
    <col min="1817" max="1817" width="5.42578125" style="16" customWidth="1"/>
    <col min="1818" max="1818" width="3.28515625" style="16" customWidth="1"/>
    <col min="1819" max="1819" width="5.140625" style="16" customWidth="1"/>
    <col min="1820" max="1820" width="5.7109375" style="16" customWidth="1"/>
    <col min="1821" max="1822" width="5.28515625" style="16" customWidth="1"/>
    <col min="1823" max="1823" width="5.5703125" style="16" customWidth="1"/>
    <col min="1824" max="1824" width="5.140625" style="16" customWidth="1"/>
    <col min="1825" max="1825" width="3.85546875" style="16" customWidth="1"/>
    <col min="1826" max="1826" width="6.140625" style="16" customWidth="1"/>
    <col min="1827" max="1827" width="5.42578125" style="16" bestFit="1" customWidth="1"/>
    <col min="1828" max="1828" width="4.28515625" style="16" customWidth="1"/>
    <col min="1829" max="1829" width="3.85546875" style="16" customWidth="1"/>
    <col min="1830" max="2048" width="11.42578125" style="16"/>
    <col min="2049" max="2049" width="4.28515625" style="16" bestFit="1" customWidth="1"/>
    <col min="2050" max="2050" width="11.42578125" style="16" customWidth="1"/>
    <col min="2051" max="2051" width="5" style="16" customWidth="1"/>
    <col min="2052" max="2052" width="5.140625" style="16" customWidth="1"/>
    <col min="2053" max="2053" width="5.7109375" style="16" bestFit="1" customWidth="1"/>
    <col min="2054" max="2054" width="5.7109375" style="16" customWidth="1"/>
    <col min="2055" max="2055" width="5.5703125" style="16" bestFit="1" customWidth="1"/>
    <col min="2056" max="2056" width="5.7109375" style="16" customWidth="1"/>
    <col min="2057" max="2057" width="5.42578125" style="16" customWidth="1"/>
    <col min="2058" max="2058" width="5.28515625" style="16" customWidth="1"/>
    <col min="2059" max="2059" width="5.5703125" style="16" bestFit="1" customWidth="1"/>
    <col min="2060" max="2060" width="5.28515625" style="16" customWidth="1"/>
    <col min="2061" max="2063" width="5.42578125" style="16" bestFit="1" customWidth="1"/>
    <col min="2064" max="2064" width="3.7109375" style="16" customWidth="1"/>
    <col min="2065" max="2068" width="5.28515625" style="16" customWidth="1"/>
    <col min="2069" max="2071" width="5.42578125" style="16" bestFit="1" customWidth="1"/>
    <col min="2072" max="2072" width="6.42578125" style="16" bestFit="1" customWidth="1"/>
    <col min="2073" max="2073" width="5.42578125" style="16" customWidth="1"/>
    <col min="2074" max="2074" width="3.28515625" style="16" customWidth="1"/>
    <col min="2075" max="2075" width="5.140625" style="16" customWidth="1"/>
    <col min="2076" max="2076" width="5.7109375" style="16" customWidth="1"/>
    <col min="2077" max="2078" width="5.28515625" style="16" customWidth="1"/>
    <col min="2079" max="2079" width="5.5703125" style="16" customWidth="1"/>
    <col min="2080" max="2080" width="5.140625" style="16" customWidth="1"/>
    <col min="2081" max="2081" width="3.85546875" style="16" customWidth="1"/>
    <col min="2082" max="2082" width="6.140625" style="16" customWidth="1"/>
    <col min="2083" max="2083" width="5.42578125" style="16" bestFit="1" customWidth="1"/>
    <col min="2084" max="2084" width="4.28515625" style="16" customWidth="1"/>
    <col min="2085" max="2085" width="3.85546875" style="16" customWidth="1"/>
    <col min="2086" max="2304" width="11.42578125" style="16"/>
    <col min="2305" max="2305" width="4.28515625" style="16" bestFit="1" customWidth="1"/>
    <col min="2306" max="2306" width="11.42578125" style="16" customWidth="1"/>
    <col min="2307" max="2307" width="5" style="16" customWidth="1"/>
    <col min="2308" max="2308" width="5.140625" style="16" customWidth="1"/>
    <col min="2309" max="2309" width="5.7109375" style="16" bestFit="1" customWidth="1"/>
    <col min="2310" max="2310" width="5.7109375" style="16" customWidth="1"/>
    <col min="2311" max="2311" width="5.5703125" style="16" bestFit="1" customWidth="1"/>
    <col min="2312" max="2312" width="5.7109375" style="16" customWidth="1"/>
    <col min="2313" max="2313" width="5.42578125" style="16" customWidth="1"/>
    <col min="2314" max="2314" width="5.28515625" style="16" customWidth="1"/>
    <col min="2315" max="2315" width="5.5703125" style="16" bestFit="1" customWidth="1"/>
    <col min="2316" max="2316" width="5.28515625" style="16" customWidth="1"/>
    <col min="2317" max="2319" width="5.42578125" style="16" bestFit="1" customWidth="1"/>
    <col min="2320" max="2320" width="3.7109375" style="16" customWidth="1"/>
    <col min="2321" max="2324" width="5.28515625" style="16" customWidth="1"/>
    <col min="2325" max="2327" width="5.42578125" style="16" bestFit="1" customWidth="1"/>
    <col min="2328" max="2328" width="6.42578125" style="16" bestFit="1" customWidth="1"/>
    <col min="2329" max="2329" width="5.42578125" style="16" customWidth="1"/>
    <col min="2330" max="2330" width="3.28515625" style="16" customWidth="1"/>
    <col min="2331" max="2331" width="5.140625" style="16" customWidth="1"/>
    <col min="2332" max="2332" width="5.7109375" style="16" customWidth="1"/>
    <col min="2333" max="2334" width="5.28515625" style="16" customWidth="1"/>
    <col min="2335" max="2335" width="5.5703125" style="16" customWidth="1"/>
    <col min="2336" max="2336" width="5.140625" style="16" customWidth="1"/>
    <col min="2337" max="2337" width="3.85546875" style="16" customWidth="1"/>
    <col min="2338" max="2338" width="6.140625" style="16" customWidth="1"/>
    <col min="2339" max="2339" width="5.42578125" style="16" bestFit="1" customWidth="1"/>
    <col min="2340" max="2340" width="4.28515625" style="16" customWidth="1"/>
    <col min="2341" max="2341" width="3.85546875" style="16" customWidth="1"/>
    <col min="2342" max="2560" width="11.42578125" style="16"/>
    <col min="2561" max="2561" width="4.28515625" style="16" bestFit="1" customWidth="1"/>
    <col min="2562" max="2562" width="11.42578125" style="16" customWidth="1"/>
    <col min="2563" max="2563" width="5" style="16" customWidth="1"/>
    <col min="2564" max="2564" width="5.140625" style="16" customWidth="1"/>
    <col min="2565" max="2565" width="5.7109375" style="16" bestFit="1" customWidth="1"/>
    <col min="2566" max="2566" width="5.7109375" style="16" customWidth="1"/>
    <col min="2567" max="2567" width="5.5703125" style="16" bestFit="1" customWidth="1"/>
    <col min="2568" max="2568" width="5.7109375" style="16" customWidth="1"/>
    <col min="2569" max="2569" width="5.42578125" style="16" customWidth="1"/>
    <col min="2570" max="2570" width="5.28515625" style="16" customWidth="1"/>
    <col min="2571" max="2571" width="5.5703125" style="16" bestFit="1" customWidth="1"/>
    <col min="2572" max="2572" width="5.28515625" style="16" customWidth="1"/>
    <col min="2573" max="2575" width="5.42578125" style="16" bestFit="1" customWidth="1"/>
    <col min="2576" max="2576" width="3.7109375" style="16" customWidth="1"/>
    <col min="2577" max="2580" width="5.28515625" style="16" customWidth="1"/>
    <col min="2581" max="2583" width="5.42578125" style="16" bestFit="1" customWidth="1"/>
    <col min="2584" max="2584" width="6.42578125" style="16" bestFit="1" customWidth="1"/>
    <col min="2585" max="2585" width="5.42578125" style="16" customWidth="1"/>
    <col min="2586" max="2586" width="3.28515625" style="16" customWidth="1"/>
    <col min="2587" max="2587" width="5.140625" style="16" customWidth="1"/>
    <col min="2588" max="2588" width="5.7109375" style="16" customWidth="1"/>
    <col min="2589" max="2590" width="5.28515625" style="16" customWidth="1"/>
    <col min="2591" max="2591" width="5.5703125" style="16" customWidth="1"/>
    <col min="2592" max="2592" width="5.140625" style="16" customWidth="1"/>
    <col min="2593" max="2593" width="3.85546875" style="16" customWidth="1"/>
    <col min="2594" max="2594" width="6.140625" style="16" customWidth="1"/>
    <col min="2595" max="2595" width="5.42578125" style="16" bestFit="1" customWidth="1"/>
    <col min="2596" max="2596" width="4.28515625" style="16" customWidth="1"/>
    <col min="2597" max="2597" width="3.85546875" style="16" customWidth="1"/>
    <col min="2598" max="2816" width="11.42578125" style="16"/>
    <col min="2817" max="2817" width="4.28515625" style="16" bestFit="1" customWidth="1"/>
    <col min="2818" max="2818" width="11.42578125" style="16" customWidth="1"/>
    <col min="2819" max="2819" width="5" style="16" customWidth="1"/>
    <col min="2820" max="2820" width="5.140625" style="16" customWidth="1"/>
    <col min="2821" max="2821" width="5.7109375" style="16" bestFit="1" customWidth="1"/>
    <col min="2822" max="2822" width="5.7109375" style="16" customWidth="1"/>
    <col min="2823" max="2823" width="5.5703125" style="16" bestFit="1" customWidth="1"/>
    <col min="2824" max="2824" width="5.7109375" style="16" customWidth="1"/>
    <col min="2825" max="2825" width="5.42578125" style="16" customWidth="1"/>
    <col min="2826" max="2826" width="5.28515625" style="16" customWidth="1"/>
    <col min="2827" max="2827" width="5.5703125" style="16" bestFit="1" customWidth="1"/>
    <col min="2828" max="2828" width="5.28515625" style="16" customWidth="1"/>
    <col min="2829" max="2831" width="5.42578125" style="16" bestFit="1" customWidth="1"/>
    <col min="2832" max="2832" width="3.7109375" style="16" customWidth="1"/>
    <col min="2833" max="2836" width="5.28515625" style="16" customWidth="1"/>
    <col min="2837" max="2839" width="5.42578125" style="16" bestFit="1" customWidth="1"/>
    <col min="2840" max="2840" width="6.42578125" style="16" bestFit="1" customWidth="1"/>
    <col min="2841" max="2841" width="5.42578125" style="16" customWidth="1"/>
    <col min="2842" max="2842" width="3.28515625" style="16" customWidth="1"/>
    <col min="2843" max="2843" width="5.140625" style="16" customWidth="1"/>
    <col min="2844" max="2844" width="5.7109375" style="16" customWidth="1"/>
    <col min="2845" max="2846" width="5.28515625" style="16" customWidth="1"/>
    <col min="2847" max="2847" width="5.5703125" style="16" customWidth="1"/>
    <col min="2848" max="2848" width="5.140625" style="16" customWidth="1"/>
    <col min="2849" max="2849" width="3.85546875" style="16" customWidth="1"/>
    <col min="2850" max="2850" width="6.140625" style="16" customWidth="1"/>
    <col min="2851" max="2851" width="5.42578125" style="16" bestFit="1" customWidth="1"/>
    <col min="2852" max="2852" width="4.28515625" style="16" customWidth="1"/>
    <col min="2853" max="2853" width="3.85546875" style="16" customWidth="1"/>
    <col min="2854" max="3072" width="11.42578125" style="16"/>
    <col min="3073" max="3073" width="4.28515625" style="16" bestFit="1" customWidth="1"/>
    <col min="3074" max="3074" width="11.42578125" style="16" customWidth="1"/>
    <col min="3075" max="3075" width="5" style="16" customWidth="1"/>
    <col min="3076" max="3076" width="5.140625" style="16" customWidth="1"/>
    <col min="3077" max="3077" width="5.7109375" style="16" bestFit="1" customWidth="1"/>
    <col min="3078" max="3078" width="5.7109375" style="16" customWidth="1"/>
    <col min="3079" max="3079" width="5.5703125" style="16" bestFit="1" customWidth="1"/>
    <col min="3080" max="3080" width="5.7109375" style="16" customWidth="1"/>
    <col min="3081" max="3081" width="5.42578125" style="16" customWidth="1"/>
    <col min="3082" max="3082" width="5.28515625" style="16" customWidth="1"/>
    <col min="3083" max="3083" width="5.5703125" style="16" bestFit="1" customWidth="1"/>
    <col min="3084" max="3084" width="5.28515625" style="16" customWidth="1"/>
    <col min="3085" max="3087" width="5.42578125" style="16" bestFit="1" customWidth="1"/>
    <col min="3088" max="3088" width="3.7109375" style="16" customWidth="1"/>
    <col min="3089" max="3092" width="5.28515625" style="16" customWidth="1"/>
    <col min="3093" max="3095" width="5.42578125" style="16" bestFit="1" customWidth="1"/>
    <col min="3096" max="3096" width="6.42578125" style="16" bestFit="1" customWidth="1"/>
    <col min="3097" max="3097" width="5.42578125" style="16" customWidth="1"/>
    <col min="3098" max="3098" width="3.28515625" style="16" customWidth="1"/>
    <col min="3099" max="3099" width="5.140625" style="16" customWidth="1"/>
    <col min="3100" max="3100" width="5.7109375" style="16" customWidth="1"/>
    <col min="3101" max="3102" width="5.28515625" style="16" customWidth="1"/>
    <col min="3103" max="3103" width="5.5703125" style="16" customWidth="1"/>
    <col min="3104" max="3104" width="5.140625" style="16" customWidth="1"/>
    <col min="3105" max="3105" width="3.85546875" style="16" customWidth="1"/>
    <col min="3106" max="3106" width="6.140625" style="16" customWidth="1"/>
    <col min="3107" max="3107" width="5.42578125" style="16" bestFit="1" customWidth="1"/>
    <col min="3108" max="3108" width="4.28515625" style="16" customWidth="1"/>
    <col min="3109" max="3109" width="3.85546875" style="16" customWidth="1"/>
    <col min="3110" max="3328" width="11.42578125" style="16"/>
    <col min="3329" max="3329" width="4.28515625" style="16" bestFit="1" customWidth="1"/>
    <col min="3330" max="3330" width="11.42578125" style="16" customWidth="1"/>
    <col min="3331" max="3331" width="5" style="16" customWidth="1"/>
    <col min="3332" max="3332" width="5.140625" style="16" customWidth="1"/>
    <col min="3333" max="3333" width="5.7109375" style="16" bestFit="1" customWidth="1"/>
    <col min="3334" max="3334" width="5.7109375" style="16" customWidth="1"/>
    <col min="3335" max="3335" width="5.5703125" style="16" bestFit="1" customWidth="1"/>
    <col min="3336" max="3336" width="5.7109375" style="16" customWidth="1"/>
    <col min="3337" max="3337" width="5.42578125" style="16" customWidth="1"/>
    <col min="3338" max="3338" width="5.28515625" style="16" customWidth="1"/>
    <col min="3339" max="3339" width="5.5703125" style="16" bestFit="1" customWidth="1"/>
    <col min="3340" max="3340" width="5.28515625" style="16" customWidth="1"/>
    <col min="3341" max="3343" width="5.42578125" style="16" bestFit="1" customWidth="1"/>
    <col min="3344" max="3344" width="3.7109375" style="16" customWidth="1"/>
    <col min="3345" max="3348" width="5.28515625" style="16" customWidth="1"/>
    <col min="3349" max="3351" width="5.42578125" style="16" bestFit="1" customWidth="1"/>
    <col min="3352" max="3352" width="6.42578125" style="16" bestFit="1" customWidth="1"/>
    <col min="3353" max="3353" width="5.42578125" style="16" customWidth="1"/>
    <col min="3354" max="3354" width="3.28515625" style="16" customWidth="1"/>
    <col min="3355" max="3355" width="5.140625" style="16" customWidth="1"/>
    <col min="3356" max="3356" width="5.7109375" style="16" customWidth="1"/>
    <col min="3357" max="3358" width="5.28515625" style="16" customWidth="1"/>
    <col min="3359" max="3359" width="5.5703125" style="16" customWidth="1"/>
    <col min="3360" max="3360" width="5.140625" style="16" customWidth="1"/>
    <col min="3361" max="3361" width="3.85546875" style="16" customWidth="1"/>
    <col min="3362" max="3362" width="6.140625" style="16" customWidth="1"/>
    <col min="3363" max="3363" width="5.42578125" style="16" bestFit="1" customWidth="1"/>
    <col min="3364" max="3364" width="4.28515625" style="16" customWidth="1"/>
    <col min="3365" max="3365" width="3.85546875" style="16" customWidth="1"/>
    <col min="3366" max="3584" width="11.42578125" style="16"/>
    <col min="3585" max="3585" width="4.28515625" style="16" bestFit="1" customWidth="1"/>
    <col min="3586" max="3586" width="11.42578125" style="16" customWidth="1"/>
    <col min="3587" max="3587" width="5" style="16" customWidth="1"/>
    <col min="3588" max="3588" width="5.140625" style="16" customWidth="1"/>
    <col min="3589" max="3589" width="5.7109375" style="16" bestFit="1" customWidth="1"/>
    <col min="3590" max="3590" width="5.7109375" style="16" customWidth="1"/>
    <col min="3591" max="3591" width="5.5703125" style="16" bestFit="1" customWidth="1"/>
    <col min="3592" max="3592" width="5.7109375" style="16" customWidth="1"/>
    <col min="3593" max="3593" width="5.42578125" style="16" customWidth="1"/>
    <col min="3594" max="3594" width="5.28515625" style="16" customWidth="1"/>
    <col min="3595" max="3595" width="5.5703125" style="16" bestFit="1" customWidth="1"/>
    <col min="3596" max="3596" width="5.28515625" style="16" customWidth="1"/>
    <col min="3597" max="3599" width="5.42578125" style="16" bestFit="1" customWidth="1"/>
    <col min="3600" max="3600" width="3.7109375" style="16" customWidth="1"/>
    <col min="3601" max="3604" width="5.28515625" style="16" customWidth="1"/>
    <col min="3605" max="3607" width="5.42578125" style="16" bestFit="1" customWidth="1"/>
    <col min="3608" max="3608" width="6.42578125" style="16" bestFit="1" customWidth="1"/>
    <col min="3609" max="3609" width="5.42578125" style="16" customWidth="1"/>
    <col min="3610" max="3610" width="3.28515625" style="16" customWidth="1"/>
    <col min="3611" max="3611" width="5.140625" style="16" customWidth="1"/>
    <col min="3612" max="3612" width="5.7109375" style="16" customWidth="1"/>
    <col min="3613" max="3614" width="5.28515625" style="16" customWidth="1"/>
    <col min="3615" max="3615" width="5.5703125" style="16" customWidth="1"/>
    <col min="3616" max="3616" width="5.140625" style="16" customWidth="1"/>
    <col min="3617" max="3617" width="3.85546875" style="16" customWidth="1"/>
    <col min="3618" max="3618" width="6.140625" style="16" customWidth="1"/>
    <col min="3619" max="3619" width="5.42578125" style="16" bestFit="1" customWidth="1"/>
    <col min="3620" max="3620" width="4.28515625" style="16" customWidth="1"/>
    <col min="3621" max="3621" width="3.85546875" style="16" customWidth="1"/>
    <col min="3622" max="3840" width="11.42578125" style="16"/>
    <col min="3841" max="3841" width="4.28515625" style="16" bestFit="1" customWidth="1"/>
    <col min="3842" max="3842" width="11.42578125" style="16" customWidth="1"/>
    <col min="3843" max="3843" width="5" style="16" customWidth="1"/>
    <col min="3844" max="3844" width="5.140625" style="16" customWidth="1"/>
    <col min="3845" max="3845" width="5.7109375" style="16" bestFit="1" customWidth="1"/>
    <col min="3846" max="3846" width="5.7109375" style="16" customWidth="1"/>
    <col min="3847" max="3847" width="5.5703125" style="16" bestFit="1" customWidth="1"/>
    <col min="3848" max="3848" width="5.7109375" style="16" customWidth="1"/>
    <col min="3849" max="3849" width="5.42578125" style="16" customWidth="1"/>
    <col min="3850" max="3850" width="5.28515625" style="16" customWidth="1"/>
    <col min="3851" max="3851" width="5.5703125" style="16" bestFit="1" customWidth="1"/>
    <col min="3852" max="3852" width="5.28515625" style="16" customWidth="1"/>
    <col min="3853" max="3855" width="5.42578125" style="16" bestFit="1" customWidth="1"/>
    <col min="3856" max="3856" width="3.7109375" style="16" customWidth="1"/>
    <col min="3857" max="3860" width="5.28515625" style="16" customWidth="1"/>
    <col min="3861" max="3863" width="5.42578125" style="16" bestFit="1" customWidth="1"/>
    <col min="3864" max="3864" width="6.42578125" style="16" bestFit="1" customWidth="1"/>
    <col min="3865" max="3865" width="5.42578125" style="16" customWidth="1"/>
    <col min="3866" max="3866" width="3.28515625" style="16" customWidth="1"/>
    <col min="3867" max="3867" width="5.140625" style="16" customWidth="1"/>
    <col min="3868" max="3868" width="5.7109375" style="16" customWidth="1"/>
    <col min="3869" max="3870" width="5.28515625" style="16" customWidth="1"/>
    <col min="3871" max="3871" width="5.5703125" style="16" customWidth="1"/>
    <col min="3872" max="3872" width="5.140625" style="16" customWidth="1"/>
    <col min="3873" max="3873" width="3.85546875" style="16" customWidth="1"/>
    <col min="3874" max="3874" width="6.140625" style="16" customWidth="1"/>
    <col min="3875" max="3875" width="5.42578125" style="16" bestFit="1" customWidth="1"/>
    <col min="3876" max="3876" width="4.28515625" style="16" customWidth="1"/>
    <col min="3877" max="3877" width="3.85546875" style="16" customWidth="1"/>
    <col min="3878" max="4096" width="11.42578125" style="16"/>
    <col min="4097" max="4097" width="4.28515625" style="16" bestFit="1" customWidth="1"/>
    <col min="4098" max="4098" width="11.42578125" style="16" customWidth="1"/>
    <col min="4099" max="4099" width="5" style="16" customWidth="1"/>
    <col min="4100" max="4100" width="5.140625" style="16" customWidth="1"/>
    <col min="4101" max="4101" width="5.7109375" style="16" bestFit="1" customWidth="1"/>
    <col min="4102" max="4102" width="5.7109375" style="16" customWidth="1"/>
    <col min="4103" max="4103" width="5.5703125" style="16" bestFit="1" customWidth="1"/>
    <col min="4104" max="4104" width="5.7109375" style="16" customWidth="1"/>
    <col min="4105" max="4105" width="5.42578125" style="16" customWidth="1"/>
    <col min="4106" max="4106" width="5.28515625" style="16" customWidth="1"/>
    <col min="4107" max="4107" width="5.5703125" style="16" bestFit="1" customWidth="1"/>
    <col min="4108" max="4108" width="5.28515625" style="16" customWidth="1"/>
    <col min="4109" max="4111" width="5.42578125" style="16" bestFit="1" customWidth="1"/>
    <col min="4112" max="4112" width="3.7109375" style="16" customWidth="1"/>
    <col min="4113" max="4116" width="5.28515625" style="16" customWidth="1"/>
    <col min="4117" max="4119" width="5.42578125" style="16" bestFit="1" customWidth="1"/>
    <col min="4120" max="4120" width="6.42578125" style="16" bestFit="1" customWidth="1"/>
    <col min="4121" max="4121" width="5.42578125" style="16" customWidth="1"/>
    <col min="4122" max="4122" width="3.28515625" style="16" customWidth="1"/>
    <col min="4123" max="4123" width="5.140625" style="16" customWidth="1"/>
    <col min="4124" max="4124" width="5.7109375" style="16" customWidth="1"/>
    <col min="4125" max="4126" width="5.28515625" style="16" customWidth="1"/>
    <col min="4127" max="4127" width="5.5703125" style="16" customWidth="1"/>
    <col min="4128" max="4128" width="5.140625" style="16" customWidth="1"/>
    <col min="4129" max="4129" width="3.85546875" style="16" customWidth="1"/>
    <col min="4130" max="4130" width="6.140625" style="16" customWidth="1"/>
    <col min="4131" max="4131" width="5.42578125" style="16" bestFit="1" customWidth="1"/>
    <col min="4132" max="4132" width="4.28515625" style="16" customWidth="1"/>
    <col min="4133" max="4133" width="3.85546875" style="16" customWidth="1"/>
    <col min="4134" max="4352" width="11.42578125" style="16"/>
    <col min="4353" max="4353" width="4.28515625" style="16" bestFit="1" customWidth="1"/>
    <col min="4354" max="4354" width="11.42578125" style="16" customWidth="1"/>
    <col min="4355" max="4355" width="5" style="16" customWidth="1"/>
    <col min="4356" max="4356" width="5.140625" style="16" customWidth="1"/>
    <col min="4357" max="4357" width="5.7109375" style="16" bestFit="1" customWidth="1"/>
    <col min="4358" max="4358" width="5.7109375" style="16" customWidth="1"/>
    <col min="4359" max="4359" width="5.5703125" style="16" bestFit="1" customWidth="1"/>
    <col min="4360" max="4360" width="5.7109375" style="16" customWidth="1"/>
    <col min="4361" max="4361" width="5.42578125" style="16" customWidth="1"/>
    <col min="4362" max="4362" width="5.28515625" style="16" customWidth="1"/>
    <col min="4363" max="4363" width="5.5703125" style="16" bestFit="1" customWidth="1"/>
    <col min="4364" max="4364" width="5.28515625" style="16" customWidth="1"/>
    <col min="4365" max="4367" width="5.42578125" style="16" bestFit="1" customWidth="1"/>
    <col min="4368" max="4368" width="3.7109375" style="16" customWidth="1"/>
    <col min="4369" max="4372" width="5.28515625" style="16" customWidth="1"/>
    <col min="4373" max="4375" width="5.42578125" style="16" bestFit="1" customWidth="1"/>
    <col min="4376" max="4376" width="6.42578125" style="16" bestFit="1" customWidth="1"/>
    <col min="4377" max="4377" width="5.42578125" style="16" customWidth="1"/>
    <col min="4378" max="4378" width="3.28515625" style="16" customWidth="1"/>
    <col min="4379" max="4379" width="5.140625" style="16" customWidth="1"/>
    <col min="4380" max="4380" width="5.7109375" style="16" customWidth="1"/>
    <col min="4381" max="4382" width="5.28515625" style="16" customWidth="1"/>
    <col min="4383" max="4383" width="5.5703125" style="16" customWidth="1"/>
    <col min="4384" max="4384" width="5.140625" style="16" customWidth="1"/>
    <col min="4385" max="4385" width="3.85546875" style="16" customWidth="1"/>
    <col min="4386" max="4386" width="6.140625" style="16" customWidth="1"/>
    <col min="4387" max="4387" width="5.42578125" style="16" bestFit="1" customWidth="1"/>
    <col min="4388" max="4388" width="4.28515625" style="16" customWidth="1"/>
    <col min="4389" max="4389" width="3.85546875" style="16" customWidth="1"/>
    <col min="4390" max="4608" width="11.42578125" style="16"/>
    <col min="4609" max="4609" width="4.28515625" style="16" bestFit="1" customWidth="1"/>
    <col min="4610" max="4610" width="11.42578125" style="16" customWidth="1"/>
    <col min="4611" max="4611" width="5" style="16" customWidth="1"/>
    <col min="4612" max="4612" width="5.140625" style="16" customWidth="1"/>
    <col min="4613" max="4613" width="5.7109375" style="16" bestFit="1" customWidth="1"/>
    <col min="4614" max="4614" width="5.7109375" style="16" customWidth="1"/>
    <col min="4615" max="4615" width="5.5703125" style="16" bestFit="1" customWidth="1"/>
    <col min="4616" max="4616" width="5.7109375" style="16" customWidth="1"/>
    <col min="4617" max="4617" width="5.42578125" style="16" customWidth="1"/>
    <col min="4618" max="4618" width="5.28515625" style="16" customWidth="1"/>
    <col min="4619" max="4619" width="5.5703125" style="16" bestFit="1" customWidth="1"/>
    <col min="4620" max="4620" width="5.28515625" style="16" customWidth="1"/>
    <col min="4621" max="4623" width="5.42578125" style="16" bestFit="1" customWidth="1"/>
    <col min="4624" max="4624" width="3.7109375" style="16" customWidth="1"/>
    <col min="4625" max="4628" width="5.28515625" style="16" customWidth="1"/>
    <col min="4629" max="4631" width="5.42578125" style="16" bestFit="1" customWidth="1"/>
    <col min="4632" max="4632" width="6.42578125" style="16" bestFit="1" customWidth="1"/>
    <col min="4633" max="4633" width="5.42578125" style="16" customWidth="1"/>
    <col min="4634" max="4634" width="3.28515625" style="16" customWidth="1"/>
    <col min="4635" max="4635" width="5.140625" style="16" customWidth="1"/>
    <col min="4636" max="4636" width="5.7109375" style="16" customWidth="1"/>
    <col min="4637" max="4638" width="5.28515625" style="16" customWidth="1"/>
    <col min="4639" max="4639" width="5.5703125" style="16" customWidth="1"/>
    <col min="4640" max="4640" width="5.140625" style="16" customWidth="1"/>
    <col min="4641" max="4641" width="3.85546875" style="16" customWidth="1"/>
    <col min="4642" max="4642" width="6.140625" style="16" customWidth="1"/>
    <col min="4643" max="4643" width="5.42578125" style="16" bestFit="1" customWidth="1"/>
    <col min="4644" max="4644" width="4.28515625" style="16" customWidth="1"/>
    <col min="4645" max="4645" width="3.85546875" style="16" customWidth="1"/>
    <col min="4646" max="4864" width="11.42578125" style="16"/>
    <col min="4865" max="4865" width="4.28515625" style="16" bestFit="1" customWidth="1"/>
    <col min="4866" max="4866" width="11.42578125" style="16" customWidth="1"/>
    <col min="4867" max="4867" width="5" style="16" customWidth="1"/>
    <col min="4868" max="4868" width="5.140625" style="16" customWidth="1"/>
    <col min="4869" max="4869" width="5.7109375" style="16" bestFit="1" customWidth="1"/>
    <col min="4870" max="4870" width="5.7109375" style="16" customWidth="1"/>
    <col min="4871" max="4871" width="5.5703125" style="16" bestFit="1" customWidth="1"/>
    <col min="4872" max="4872" width="5.7109375" style="16" customWidth="1"/>
    <col min="4873" max="4873" width="5.42578125" style="16" customWidth="1"/>
    <col min="4874" max="4874" width="5.28515625" style="16" customWidth="1"/>
    <col min="4875" max="4875" width="5.5703125" style="16" bestFit="1" customWidth="1"/>
    <col min="4876" max="4876" width="5.28515625" style="16" customWidth="1"/>
    <col min="4877" max="4879" width="5.42578125" style="16" bestFit="1" customWidth="1"/>
    <col min="4880" max="4880" width="3.7109375" style="16" customWidth="1"/>
    <col min="4881" max="4884" width="5.28515625" style="16" customWidth="1"/>
    <col min="4885" max="4887" width="5.42578125" style="16" bestFit="1" customWidth="1"/>
    <col min="4888" max="4888" width="6.42578125" style="16" bestFit="1" customWidth="1"/>
    <col min="4889" max="4889" width="5.42578125" style="16" customWidth="1"/>
    <col min="4890" max="4890" width="3.28515625" style="16" customWidth="1"/>
    <col min="4891" max="4891" width="5.140625" style="16" customWidth="1"/>
    <col min="4892" max="4892" width="5.7109375" style="16" customWidth="1"/>
    <col min="4893" max="4894" width="5.28515625" style="16" customWidth="1"/>
    <col min="4895" max="4895" width="5.5703125" style="16" customWidth="1"/>
    <col min="4896" max="4896" width="5.140625" style="16" customWidth="1"/>
    <col min="4897" max="4897" width="3.85546875" style="16" customWidth="1"/>
    <col min="4898" max="4898" width="6.140625" style="16" customWidth="1"/>
    <col min="4899" max="4899" width="5.42578125" style="16" bestFit="1" customWidth="1"/>
    <col min="4900" max="4900" width="4.28515625" style="16" customWidth="1"/>
    <col min="4901" max="4901" width="3.85546875" style="16" customWidth="1"/>
    <col min="4902" max="5120" width="11.42578125" style="16"/>
    <col min="5121" max="5121" width="4.28515625" style="16" bestFit="1" customWidth="1"/>
    <col min="5122" max="5122" width="11.42578125" style="16" customWidth="1"/>
    <col min="5123" max="5123" width="5" style="16" customWidth="1"/>
    <col min="5124" max="5124" width="5.140625" style="16" customWidth="1"/>
    <col min="5125" max="5125" width="5.7109375" style="16" bestFit="1" customWidth="1"/>
    <col min="5126" max="5126" width="5.7109375" style="16" customWidth="1"/>
    <col min="5127" max="5127" width="5.5703125" style="16" bestFit="1" customWidth="1"/>
    <col min="5128" max="5128" width="5.7109375" style="16" customWidth="1"/>
    <col min="5129" max="5129" width="5.42578125" style="16" customWidth="1"/>
    <col min="5130" max="5130" width="5.28515625" style="16" customWidth="1"/>
    <col min="5131" max="5131" width="5.5703125" style="16" bestFit="1" customWidth="1"/>
    <col min="5132" max="5132" width="5.28515625" style="16" customWidth="1"/>
    <col min="5133" max="5135" width="5.42578125" style="16" bestFit="1" customWidth="1"/>
    <col min="5136" max="5136" width="3.7109375" style="16" customWidth="1"/>
    <col min="5137" max="5140" width="5.28515625" style="16" customWidth="1"/>
    <col min="5141" max="5143" width="5.42578125" style="16" bestFit="1" customWidth="1"/>
    <col min="5144" max="5144" width="6.42578125" style="16" bestFit="1" customWidth="1"/>
    <col min="5145" max="5145" width="5.42578125" style="16" customWidth="1"/>
    <col min="5146" max="5146" width="3.28515625" style="16" customWidth="1"/>
    <col min="5147" max="5147" width="5.140625" style="16" customWidth="1"/>
    <col min="5148" max="5148" width="5.7109375" style="16" customWidth="1"/>
    <col min="5149" max="5150" width="5.28515625" style="16" customWidth="1"/>
    <col min="5151" max="5151" width="5.5703125" style="16" customWidth="1"/>
    <col min="5152" max="5152" width="5.140625" style="16" customWidth="1"/>
    <col min="5153" max="5153" width="3.85546875" style="16" customWidth="1"/>
    <col min="5154" max="5154" width="6.140625" style="16" customWidth="1"/>
    <col min="5155" max="5155" width="5.42578125" style="16" bestFit="1" customWidth="1"/>
    <col min="5156" max="5156" width="4.28515625" style="16" customWidth="1"/>
    <col min="5157" max="5157" width="3.85546875" style="16" customWidth="1"/>
    <col min="5158" max="5376" width="11.42578125" style="16"/>
    <col min="5377" max="5377" width="4.28515625" style="16" bestFit="1" customWidth="1"/>
    <col min="5378" max="5378" width="11.42578125" style="16" customWidth="1"/>
    <col min="5379" max="5379" width="5" style="16" customWidth="1"/>
    <col min="5380" max="5380" width="5.140625" style="16" customWidth="1"/>
    <col min="5381" max="5381" width="5.7109375" style="16" bestFit="1" customWidth="1"/>
    <col min="5382" max="5382" width="5.7109375" style="16" customWidth="1"/>
    <col min="5383" max="5383" width="5.5703125" style="16" bestFit="1" customWidth="1"/>
    <col min="5384" max="5384" width="5.7109375" style="16" customWidth="1"/>
    <col min="5385" max="5385" width="5.42578125" style="16" customWidth="1"/>
    <col min="5386" max="5386" width="5.28515625" style="16" customWidth="1"/>
    <col min="5387" max="5387" width="5.5703125" style="16" bestFit="1" customWidth="1"/>
    <col min="5388" max="5388" width="5.28515625" style="16" customWidth="1"/>
    <col min="5389" max="5391" width="5.42578125" style="16" bestFit="1" customWidth="1"/>
    <col min="5392" max="5392" width="3.7109375" style="16" customWidth="1"/>
    <col min="5393" max="5396" width="5.28515625" style="16" customWidth="1"/>
    <col min="5397" max="5399" width="5.42578125" style="16" bestFit="1" customWidth="1"/>
    <col min="5400" max="5400" width="6.42578125" style="16" bestFit="1" customWidth="1"/>
    <col min="5401" max="5401" width="5.42578125" style="16" customWidth="1"/>
    <col min="5402" max="5402" width="3.28515625" style="16" customWidth="1"/>
    <col min="5403" max="5403" width="5.140625" style="16" customWidth="1"/>
    <col min="5404" max="5404" width="5.7109375" style="16" customWidth="1"/>
    <col min="5405" max="5406" width="5.28515625" style="16" customWidth="1"/>
    <col min="5407" max="5407" width="5.5703125" style="16" customWidth="1"/>
    <col min="5408" max="5408" width="5.140625" style="16" customWidth="1"/>
    <col min="5409" max="5409" width="3.85546875" style="16" customWidth="1"/>
    <col min="5410" max="5410" width="6.140625" style="16" customWidth="1"/>
    <col min="5411" max="5411" width="5.42578125" style="16" bestFit="1" customWidth="1"/>
    <col min="5412" max="5412" width="4.28515625" style="16" customWidth="1"/>
    <col min="5413" max="5413" width="3.85546875" style="16" customWidth="1"/>
    <col min="5414" max="5632" width="11.42578125" style="16"/>
    <col min="5633" max="5633" width="4.28515625" style="16" bestFit="1" customWidth="1"/>
    <col min="5634" max="5634" width="11.42578125" style="16" customWidth="1"/>
    <col min="5635" max="5635" width="5" style="16" customWidth="1"/>
    <col min="5636" max="5636" width="5.140625" style="16" customWidth="1"/>
    <col min="5637" max="5637" width="5.7109375" style="16" bestFit="1" customWidth="1"/>
    <col min="5638" max="5638" width="5.7109375" style="16" customWidth="1"/>
    <col min="5639" max="5639" width="5.5703125" style="16" bestFit="1" customWidth="1"/>
    <col min="5640" max="5640" width="5.7109375" style="16" customWidth="1"/>
    <col min="5641" max="5641" width="5.42578125" style="16" customWidth="1"/>
    <col min="5642" max="5642" width="5.28515625" style="16" customWidth="1"/>
    <col min="5643" max="5643" width="5.5703125" style="16" bestFit="1" customWidth="1"/>
    <col min="5644" max="5644" width="5.28515625" style="16" customWidth="1"/>
    <col min="5645" max="5647" width="5.42578125" style="16" bestFit="1" customWidth="1"/>
    <col min="5648" max="5648" width="3.7109375" style="16" customWidth="1"/>
    <col min="5649" max="5652" width="5.28515625" style="16" customWidth="1"/>
    <col min="5653" max="5655" width="5.42578125" style="16" bestFit="1" customWidth="1"/>
    <col min="5656" max="5656" width="6.42578125" style="16" bestFit="1" customWidth="1"/>
    <col min="5657" max="5657" width="5.42578125" style="16" customWidth="1"/>
    <col min="5658" max="5658" width="3.28515625" style="16" customWidth="1"/>
    <col min="5659" max="5659" width="5.140625" style="16" customWidth="1"/>
    <col min="5660" max="5660" width="5.7109375" style="16" customWidth="1"/>
    <col min="5661" max="5662" width="5.28515625" style="16" customWidth="1"/>
    <col min="5663" max="5663" width="5.5703125" style="16" customWidth="1"/>
    <col min="5664" max="5664" width="5.140625" style="16" customWidth="1"/>
    <col min="5665" max="5665" width="3.85546875" style="16" customWidth="1"/>
    <col min="5666" max="5666" width="6.140625" style="16" customWidth="1"/>
    <col min="5667" max="5667" width="5.42578125" style="16" bestFit="1" customWidth="1"/>
    <col min="5668" max="5668" width="4.28515625" style="16" customWidth="1"/>
    <col min="5669" max="5669" width="3.85546875" style="16" customWidth="1"/>
    <col min="5670" max="5888" width="11.42578125" style="16"/>
    <col min="5889" max="5889" width="4.28515625" style="16" bestFit="1" customWidth="1"/>
    <col min="5890" max="5890" width="11.42578125" style="16" customWidth="1"/>
    <col min="5891" max="5891" width="5" style="16" customWidth="1"/>
    <col min="5892" max="5892" width="5.140625" style="16" customWidth="1"/>
    <col min="5893" max="5893" width="5.7109375" style="16" bestFit="1" customWidth="1"/>
    <col min="5894" max="5894" width="5.7109375" style="16" customWidth="1"/>
    <col min="5895" max="5895" width="5.5703125" style="16" bestFit="1" customWidth="1"/>
    <col min="5896" max="5896" width="5.7109375" style="16" customWidth="1"/>
    <col min="5897" max="5897" width="5.42578125" style="16" customWidth="1"/>
    <col min="5898" max="5898" width="5.28515625" style="16" customWidth="1"/>
    <col min="5899" max="5899" width="5.5703125" style="16" bestFit="1" customWidth="1"/>
    <col min="5900" max="5900" width="5.28515625" style="16" customWidth="1"/>
    <col min="5901" max="5903" width="5.42578125" style="16" bestFit="1" customWidth="1"/>
    <col min="5904" max="5904" width="3.7109375" style="16" customWidth="1"/>
    <col min="5905" max="5908" width="5.28515625" style="16" customWidth="1"/>
    <col min="5909" max="5911" width="5.42578125" style="16" bestFit="1" customWidth="1"/>
    <col min="5912" max="5912" width="6.42578125" style="16" bestFit="1" customWidth="1"/>
    <col min="5913" max="5913" width="5.42578125" style="16" customWidth="1"/>
    <col min="5914" max="5914" width="3.28515625" style="16" customWidth="1"/>
    <col min="5915" max="5915" width="5.140625" style="16" customWidth="1"/>
    <col min="5916" max="5916" width="5.7109375" style="16" customWidth="1"/>
    <col min="5917" max="5918" width="5.28515625" style="16" customWidth="1"/>
    <col min="5919" max="5919" width="5.5703125" style="16" customWidth="1"/>
    <col min="5920" max="5920" width="5.140625" style="16" customWidth="1"/>
    <col min="5921" max="5921" width="3.85546875" style="16" customWidth="1"/>
    <col min="5922" max="5922" width="6.140625" style="16" customWidth="1"/>
    <col min="5923" max="5923" width="5.42578125" style="16" bestFit="1" customWidth="1"/>
    <col min="5924" max="5924" width="4.28515625" style="16" customWidth="1"/>
    <col min="5925" max="5925" width="3.85546875" style="16" customWidth="1"/>
    <col min="5926" max="6144" width="11.42578125" style="16"/>
    <col min="6145" max="6145" width="4.28515625" style="16" bestFit="1" customWidth="1"/>
    <col min="6146" max="6146" width="11.42578125" style="16" customWidth="1"/>
    <col min="6147" max="6147" width="5" style="16" customWidth="1"/>
    <col min="6148" max="6148" width="5.140625" style="16" customWidth="1"/>
    <col min="6149" max="6149" width="5.7109375" style="16" bestFit="1" customWidth="1"/>
    <col min="6150" max="6150" width="5.7109375" style="16" customWidth="1"/>
    <col min="6151" max="6151" width="5.5703125" style="16" bestFit="1" customWidth="1"/>
    <col min="6152" max="6152" width="5.7109375" style="16" customWidth="1"/>
    <col min="6153" max="6153" width="5.42578125" style="16" customWidth="1"/>
    <col min="6154" max="6154" width="5.28515625" style="16" customWidth="1"/>
    <col min="6155" max="6155" width="5.5703125" style="16" bestFit="1" customWidth="1"/>
    <col min="6156" max="6156" width="5.28515625" style="16" customWidth="1"/>
    <col min="6157" max="6159" width="5.42578125" style="16" bestFit="1" customWidth="1"/>
    <col min="6160" max="6160" width="3.7109375" style="16" customWidth="1"/>
    <col min="6161" max="6164" width="5.28515625" style="16" customWidth="1"/>
    <col min="6165" max="6167" width="5.42578125" style="16" bestFit="1" customWidth="1"/>
    <col min="6168" max="6168" width="6.42578125" style="16" bestFit="1" customWidth="1"/>
    <col min="6169" max="6169" width="5.42578125" style="16" customWidth="1"/>
    <col min="6170" max="6170" width="3.28515625" style="16" customWidth="1"/>
    <col min="6171" max="6171" width="5.140625" style="16" customWidth="1"/>
    <col min="6172" max="6172" width="5.7109375" style="16" customWidth="1"/>
    <col min="6173" max="6174" width="5.28515625" style="16" customWidth="1"/>
    <col min="6175" max="6175" width="5.5703125" style="16" customWidth="1"/>
    <col min="6176" max="6176" width="5.140625" style="16" customWidth="1"/>
    <col min="6177" max="6177" width="3.85546875" style="16" customWidth="1"/>
    <col min="6178" max="6178" width="6.140625" style="16" customWidth="1"/>
    <col min="6179" max="6179" width="5.42578125" style="16" bestFit="1" customWidth="1"/>
    <col min="6180" max="6180" width="4.28515625" style="16" customWidth="1"/>
    <col min="6181" max="6181" width="3.85546875" style="16" customWidth="1"/>
    <col min="6182" max="6400" width="11.42578125" style="16"/>
    <col min="6401" max="6401" width="4.28515625" style="16" bestFit="1" customWidth="1"/>
    <col min="6402" max="6402" width="11.42578125" style="16" customWidth="1"/>
    <col min="6403" max="6403" width="5" style="16" customWidth="1"/>
    <col min="6404" max="6404" width="5.140625" style="16" customWidth="1"/>
    <col min="6405" max="6405" width="5.7109375" style="16" bestFit="1" customWidth="1"/>
    <col min="6406" max="6406" width="5.7109375" style="16" customWidth="1"/>
    <col min="6407" max="6407" width="5.5703125" style="16" bestFit="1" customWidth="1"/>
    <col min="6408" max="6408" width="5.7109375" style="16" customWidth="1"/>
    <col min="6409" max="6409" width="5.42578125" style="16" customWidth="1"/>
    <col min="6410" max="6410" width="5.28515625" style="16" customWidth="1"/>
    <col min="6411" max="6411" width="5.5703125" style="16" bestFit="1" customWidth="1"/>
    <col min="6412" max="6412" width="5.28515625" style="16" customWidth="1"/>
    <col min="6413" max="6415" width="5.42578125" style="16" bestFit="1" customWidth="1"/>
    <col min="6416" max="6416" width="3.7109375" style="16" customWidth="1"/>
    <col min="6417" max="6420" width="5.28515625" style="16" customWidth="1"/>
    <col min="6421" max="6423" width="5.42578125" style="16" bestFit="1" customWidth="1"/>
    <col min="6424" max="6424" width="6.42578125" style="16" bestFit="1" customWidth="1"/>
    <col min="6425" max="6425" width="5.42578125" style="16" customWidth="1"/>
    <col min="6426" max="6426" width="3.28515625" style="16" customWidth="1"/>
    <col min="6427" max="6427" width="5.140625" style="16" customWidth="1"/>
    <col min="6428" max="6428" width="5.7109375" style="16" customWidth="1"/>
    <col min="6429" max="6430" width="5.28515625" style="16" customWidth="1"/>
    <col min="6431" max="6431" width="5.5703125" style="16" customWidth="1"/>
    <col min="6432" max="6432" width="5.140625" style="16" customWidth="1"/>
    <col min="6433" max="6433" width="3.85546875" style="16" customWidth="1"/>
    <col min="6434" max="6434" width="6.140625" style="16" customWidth="1"/>
    <col min="6435" max="6435" width="5.42578125" style="16" bestFit="1" customWidth="1"/>
    <col min="6436" max="6436" width="4.28515625" style="16" customWidth="1"/>
    <col min="6437" max="6437" width="3.85546875" style="16" customWidth="1"/>
    <col min="6438" max="6656" width="11.42578125" style="16"/>
    <col min="6657" max="6657" width="4.28515625" style="16" bestFit="1" customWidth="1"/>
    <col min="6658" max="6658" width="11.42578125" style="16" customWidth="1"/>
    <col min="6659" max="6659" width="5" style="16" customWidth="1"/>
    <col min="6660" max="6660" width="5.140625" style="16" customWidth="1"/>
    <col min="6661" max="6661" width="5.7109375" style="16" bestFit="1" customWidth="1"/>
    <col min="6662" max="6662" width="5.7109375" style="16" customWidth="1"/>
    <col min="6663" max="6663" width="5.5703125" style="16" bestFit="1" customWidth="1"/>
    <col min="6664" max="6664" width="5.7109375" style="16" customWidth="1"/>
    <col min="6665" max="6665" width="5.42578125" style="16" customWidth="1"/>
    <col min="6666" max="6666" width="5.28515625" style="16" customWidth="1"/>
    <col min="6667" max="6667" width="5.5703125" style="16" bestFit="1" customWidth="1"/>
    <col min="6668" max="6668" width="5.28515625" style="16" customWidth="1"/>
    <col min="6669" max="6671" width="5.42578125" style="16" bestFit="1" customWidth="1"/>
    <col min="6672" max="6672" width="3.7109375" style="16" customWidth="1"/>
    <col min="6673" max="6676" width="5.28515625" style="16" customWidth="1"/>
    <col min="6677" max="6679" width="5.42578125" style="16" bestFit="1" customWidth="1"/>
    <col min="6680" max="6680" width="6.42578125" style="16" bestFit="1" customWidth="1"/>
    <col min="6681" max="6681" width="5.42578125" style="16" customWidth="1"/>
    <col min="6682" max="6682" width="3.28515625" style="16" customWidth="1"/>
    <col min="6683" max="6683" width="5.140625" style="16" customWidth="1"/>
    <col min="6684" max="6684" width="5.7109375" style="16" customWidth="1"/>
    <col min="6685" max="6686" width="5.28515625" style="16" customWidth="1"/>
    <col min="6687" max="6687" width="5.5703125" style="16" customWidth="1"/>
    <col min="6688" max="6688" width="5.140625" style="16" customWidth="1"/>
    <col min="6689" max="6689" width="3.85546875" style="16" customWidth="1"/>
    <col min="6690" max="6690" width="6.140625" style="16" customWidth="1"/>
    <col min="6691" max="6691" width="5.42578125" style="16" bestFit="1" customWidth="1"/>
    <col min="6692" max="6692" width="4.28515625" style="16" customWidth="1"/>
    <col min="6693" max="6693" width="3.85546875" style="16" customWidth="1"/>
    <col min="6694" max="6912" width="11.42578125" style="16"/>
    <col min="6913" max="6913" width="4.28515625" style="16" bestFit="1" customWidth="1"/>
    <col min="6914" max="6914" width="11.42578125" style="16" customWidth="1"/>
    <col min="6915" max="6915" width="5" style="16" customWidth="1"/>
    <col min="6916" max="6916" width="5.140625" style="16" customWidth="1"/>
    <col min="6917" max="6917" width="5.7109375" style="16" bestFit="1" customWidth="1"/>
    <col min="6918" max="6918" width="5.7109375" style="16" customWidth="1"/>
    <col min="6919" max="6919" width="5.5703125" style="16" bestFit="1" customWidth="1"/>
    <col min="6920" max="6920" width="5.7109375" style="16" customWidth="1"/>
    <col min="6921" max="6921" width="5.42578125" style="16" customWidth="1"/>
    <col min="6922" max="6922" width="5.28515625" style="16" customWidth="1"/>
    <col min="6923" max="6923" width="5.5703125" style="16" bestFit="1" customWidth="1"/>
    <col min="6924" max="6924" width="5.28515625" style="16" customWidth="1"/>
    <col min="6925" max="6927" width="5.42578125" style="16" bestFit="1" customWidth="1"/>
    <col min="6928" max="6928" width="3.7109375" style="16" customWidth="1"/>
    <col min="6929" max="6932" width="5.28515625" style="16" customWidth="1"/>
    <col min="6933" max="6935" width="5.42578125" style="16" bestFit="1" customWidth="1"/>
    <col min="6936" max="6936" width="6.42578125" style="16" bestFit="1" customWidth="1"/>
    <col min="6937" max="6937" width="5.42578125" style="16" customWidth="1"/>
    <col min="6938" max="6938" width="3.28515625" style="16" customWidth="1"/>
    <col min="6939" max="6939" width="5.140625" style="16" customWidth="1"/>
    <col min="6940" max="6940" width="5.7109375" style="16" customWidth="1"/>
    <col min="6941" max="6942" width="5.28515625" style="16" customWidth="1"/>
    <col min="6943" max="6943" width="5.5703125" style="16" customWidth="1"/>
    <col min="6944" max="6944" width="5.140625" style="16" customWidth="1"/>
    <col min="6945" max="6945" width="3.85546875" style="16" customWidth="1"/>
    <col min="6946" max="6946" width="6.140625" style="16" customWidth="1"/>
    <col min="6947" max="6947" width="5.42578125" style="16" bestFit="1" customWidth="1"/>
    <col min="6948" max="6948" width="4.28515625" style="16" customWidth="1"/>
    <col min="6949" max="6949" width="3.85546875" style="16" customWidth="1"/>
    <col min="6950" max="7168" width="11.42578125" style="16"/>
    <col min="7169" max="7169" width="4.28515625" style="16" bestFit="1" customWidth="1"/>
    <col min="7170" max="7170" width="11.42578125" style="16" customWidth="1"/>
    <col min="7171" max="7171" width="5" style="16" customWidth="1"/>
    <col min="7172" max="7172" width="5.140625" style="16" customWidth="1"/>
    <col min="7173" max="7173" width="5.7109375" style="16" bestFit="1" customWidth="1"/>
    <col min="7174" max="7174" width="5.7109375" style="16" customWidth="1"/>
    <col min="7175" max="7175" width="5.5703125" style="16" bestFit="1" customWidth="1"/>
    <col min="7176" max="7176" width="5.7109375" style="16" customWidth="1"/>
    <col min="7177" max="7177" width="5.42578125" style="16" customWidth="1"/>
    <col min="7178" max="7178" width="5.28515625" style="16" customWidth="1"/>
    <col min="7179" max="7179" width="5.5703125" style="16" bestFit="1" customWidth="1"/>
    <col min="7180" max="7180" width="5.28515625" style="16" customWidth="1"/>
    <col min="7181" max="7183" width="5.42578125" style="16" bestFit="1" customWidth="1"/>
    <col min="7184" max="7184" width="3.7109375" style="16" customWidth="1"/>
    <col min="7185" max="7188" width="5.28515625" style="16" customWidth="1"/>
    <col min="7189" max="7191" width="5.42578125" style="16" bestFit="1" customWidth="1"/>
    <col min="7192" max="7192" width="6.42578125" style="16" bestFit="1" customWidth="1"/>
    <col min="7193" max="7193" width="5.42578125" style="16" customWidth="1"/>
    <col min="7194" max="7194" width="3.28515625" style="16" customWidth="1"/>
    <col min="7195" max="7195" width="5.140625" style="16" customWidth="1"/>
    <col min="7196" max="7196" width="5.7109375" style="16" customWidth="1"/>
    <col min="7197" max="7198" width="5.28515625" style="16" customWidth="1"/>
    <col min="7199" max="7199" width="5.5703125" style="16" customWidth="1"/>
    <col min="7200" max="7200" width="5.140625" style="16" customWidth="1"/>
    <col min="7201" max="7201" width="3.85546875" style="16" customWidth="1"/>
    <col min="7202" max="7202" width="6.140625" style="16" customWidth="1"/>
    <col min="7203" max="7203" width="5.42578125" style="16" bestFit="1" customWidth="1"/>
    <col min="7204" max="7204" width="4.28515625" style="16" customWidth="1"/>
    <col min="7205" max="7205" width="3.85546875" style="16" customWidth="1"/>
    <col min="7206" max="7424" width="11.42578125" style="16"/>
    <col min="7425" max="7425" width="4.28515625" style="16" bestFit="1" customWidth="1"/>
    <col min="7426" max="7426" width="11.42578125" style="16" customWidth="1"/>
    <col min="7427" max="7427" width="5" style="16" customWidth="1"/>
    <col min="7428" max="7428" width="5.140625" style="16" customWidth="1"/>
    <col min="7429" max="7429" width="5.7109375" style="16" bestFit="1" customWidth="1"/>
    <col min="7430" max="7430" width="5.7109375" style="16" customWidth="1"/>
    <col min="7431" max="7431" width="5.5703125" style="16" bestFit="1" customWidth="1"/>
    <col min="7432" max="7432" width="5.7109375" style="16" customWidth="1"/>
    <col min="7433" max="7433" width="5.42578125" style="16" customWidth="1"/>
    <col min="7434" max="7434" width="5.28515625" style="16" customWidth="1"/>
    <col min="7435" max="7435" width="5.5703125" style="16" bestFit="1" customWidth="1"/>
    <col min="7436" max="7436" width="5.28515625" style="16" customWidth="1"/>
    <col min="7437" max="7439" width="5.42578125" style="16" bestFit="1" customWidth="1"/>
    <col min="7440" max="7440" width="3.7109375" style="16" customWidth="1"/>
    <col min="7441" max="7444" width="5.28515625" style="16" customWidth="1"/>
    <col min="7445" max="7447" width="5.42578125" style="16" bestFit="1" customWidth="1"/>
    <col min="7448" max="7448" width="6.42578125" style="16" bestFit="1" customWidth="1"/>
    <col min="7449" max="7449" width="5.42578125" style="16" customWidth="1"/>
    <col min="7450" max="7450" width="3.28515625" style="16" customWidth="1"/>
    <col min="7451" max="7451" width="5.140625" style="16" customWidth="1"/>
    <col min="7452" max="7452" width="5.7109375" style="16" customWidth="1"/>
    <col min="7453" max="7454" width="5.28515625" style="16" customWidth="1"/>
    <col min="7455" max="7455" width="5.5703125" style="16" customWidth="1"/>
    <col min="7456" max="7456" width="5.140625" style="16" customWidth="1"/>
    <col min="7457" max="7457" width="3.85546875" style="16" customWidth="1"/>
    <col min="7458" max="7458" width="6.140625" style="16" customWidth="1"/>
    <col min="7459" max="7459" width="5.42578125" style="16" bestFit="1" customWidth="1"/>
    <col min="7460" max="7460" width="4.28515625" style="16" customWidth="1"/>
    <col min="7461" max="7461" width="3.85546875" style="16" customWidth="1"/>
    <col min="7462" max="7680" width="11.42578125" style="16"/>
    <col min="7681" max="7681" width="4.28515625" style="16" bestFit="1" customWidth="1"/>
    <col min="7682" max="7682" width="11.42578125" style="16" customWidth="1"/>
    <col min="7683" max="7683" width="5" style="16" customWidth="1"/>
    <col min="7684" max="7684" width="5.140625" style="16" customWidth="1"/>
    <col min="7685" max="7685" width="5.7109375" style="16" bestFit="1" customWidth="1"/>
    <col min="7686" max="7686" width="5.7109375" style="16" customWidth="1"/>
    <col min="7687" max="7687" width="5.5703125" style="16" bestFit="1" customWidth="1"/>
    <col min="7688" max="7688" width="5.7109375" style="16" customWidth="1"/>
    <col min="7689" max="7689" width="5.42578125" style="16" customWidth="1"/>
    <col min="7690" max="7690" width="5.28515625" style="16" customWidth="1"/>
    <col min="7691" max="7691" width="5.5703125" style="16" bestFit="1" customWidth="1"/>
    <col min="7692" max="7692" width="5.28515625" style="16" customWidth="1"/>
    <col min="7693" max="7695" width="5.42578125" style="16" bestFit="1" customWidth="1"/>
    <col min="7696" max="7696" width="3.7109375" style="16" customWidth="1"/>
    <col min="7697" max="7700" width="5.28515625" style="16" customWidth="1"/>
    <col min="7701" max="7703" width="5.42578125" style="16" bestFit="1" customWidth="1"/>
    <col min="7704" max="7704" width="6.42578125" style="16" bestFit="1" customWidth="1"/>
    <col min="7705" max="7705" width="5.42578125" style="16" customWidth="1"/>
    <col min="7706" max="7706" width="3.28515625" style="16" customWidth="1"/>
    <col min="7707" max="7707" width="5.140625" style="16" customWidth="1"/>
    <col min="7708" max="7708" width="5.7109375" style="16" customWidth="1"/>
    <col min="7709" max="7710" width="5.28515625" style="16" customWidth="1"/>
    <col min="7711" max="7711" width="5.5703125" style="16" customWidth="1"/>
    <col min="7712" max="7712" width="5.140625" style="16" customWidth="1"/>
    <col min="7713" max="7713" width="3.85546875" style="16" customWidth="1"/>
    <col min="7714" max="7714" width="6.140625" style="16" customWidth="1"/>
    <col min="7715" max="7715" width="5.42578125" style="16" bestFit="1" customWidth="1"/>
    <col min="7716" max="7716" width="4.28515625" style="16" customWidth="1"/>
    <col min="7717" max="7717" width="3.85546875" style="16" customWidth="1"/>
    <col min="7718" max="7936" width="11.42578125" style="16"/>
    <col min="7937" max="7937" width="4.28515625" style="16" bestFit="1" customWidth="1"/>
    <col min="7938" max="7938" width="11.42578125" style="16" customWidth="1"/>
    <col min="7939" max="7939" width="5" style="16" customWidth="1"/>
    <col min="7940" max="7940" width="5.140625" style="16" customWidth="1"/>
    <col min="7941" max="7941" width="5.7109375" style="16" bestFit="1" customWidth="1"/>
    <col min="7942" max="7942" width="5.7109375" style="16" customWidth="1"/>
    <col min="7943" max="7943" width="5.5703125" style="16" bestFit="1" customWidth="1"/>
    <col min="7944" max="7944" width="5.7109375" style="16" customWidth="1"/>
    <col min="7945" max="7945" width="5.42578125" style="16" customWidth="1"/>
    <col min="7946" max="7946" width="5.28515625" style="16" customWidth="1"/>
    <col min="7947" max="7947" width="5.5703125" style="16" bestFit="1" customWidth="1"/>
    <col min="7948" max="7948" width="5.28515625" style="16" customWidth="1"/>
    <col min="7949" max="7951" width="5.42578125" style="16" bestFit="1" customWidth="1"/>
    <col min="7952" max="7952" width="3.7109375" style="16" customWidth="1"/>
    <col min="7953" max="7956" width="5.28515625" style="16" customWidth="1"/>
    <col min="7957" max="7959" width="5.42578125" style="16" bestFit="1" customWidth="1"/>
    <col min="7960" max="7960" width="6.42578125" style="16" bestFit="1" customWidth="1"/>
    <col min="7961" max="7961" width="5.42578125" style="16" customWidth="1"/>
    <col min="7962" max="7962" width="3.28515625" style="16" customWidth="1"/>
    <col min="7963" max="7963" width="5.140625" style="16" customWidth="1"/>
    <col min="7964" max="7964" width="5.7109375" style="16" customWidth="1"/>
    <col min="7965" max="7966" width="5.28515625" style="16" customWidth="1"/>
    <col min="7967" max="7967" width="5.5703125" style="16" customWidth="1"/>
    <col min="7968" max="7968" width="5.140625" style="16" customWidth="1"/>
    <col min="7969" max="7969" width="3.85546875" style="16" customWidth="1"/>
    <col min="7970" max="7970" width="6.140625" style="16" customWidth="1"/>
    <col min="7971" max="7971" width="5.42578125" style="16" bestFit="1" customWidth="1"/>
    <col min="7972" max="7972" width="4.28515625" style="16" customWidth="1"/>
    <col min="7973" max="7973" width="3.85546875" style="16" customWidth="1"/>
    <col min="7974" max="8192" width="11.42578125" style="16"/>
    <col min="8193" max="8193" width="4.28515625" style="16" bestFit="1" customWidth="1"/>
    <col min="8194" max="8194" width="11.42578125" style="16" customWidth="1"/>
    <col min="8195" max="8195" width="5" style="16" customWidth="1"/>
    <col min="8196" max="8196" width="5.140625" style="16" customWidth="1"/>
    <col min="8197" max="8197" width="5.7109375" style="16" bestFit="1" customWidth="1"/>
    <col min="8198" max="8198" width="5.7109375" style="16" customWidth="1"/>
    <col min="8199" max="8199" width="5.5703125" style="16" bestFit="1" customWidth="1"/>
    <col min="8200" max="8200" width="5.7109375" style="16" customWidth="1"/>
    <col min="8201" max="8201" width="5.42578125" style="16" customWidth="1"/>
    <col min="8202" max="8202" width="5.28515625" style="16" customWidth="1"/>
    <col min="8203" max="8203" width="5.5703125" style="16" bestFit="1" customWidth="1"/>
    <col min="8204" max="8204" width="5.28515625" style="16" customWidth="1"/>
    <col min="8205" max="8207" width="5.42578125" style="16" bestFit="1" customWidth="1"/>
    <col min="8208" max="8208" width="3.7109375" style="16" customWidth="1"/>
    <col min="8209" max="8212" width="5.28515625" style="16" customWidth="1"/>
    <col min="8213" max="8215" width="5.42578125" style="16" bestFit="1" customWidth="1"/>
    <col min="8216" max="8216" width="6.42578125" style="16" bestFit="1" customWidth="1"/>
    <col min="8217" max="8217" width="5.42578125" style="16" customWidth="1"/>
    <col min="8218" max="8218" width="3.28515625" style="16" customWidth="1"/>
    <col min="8219" max="8219" width="5.140625" style="16" customWidth="1"/>
    <col min="8220" max="8220" width="5.7109375" style="16" customWidth="1"/>
    <col min="8221" max="8222" width="5.28515625" style="16" customWidth="1"/>
    <col min="8223" max="8223" width="5.5703125" style="16" customWidth="1"/>
    <col min="8224" max="8224" width="5.140625" style="16" customWidth="1"/>
    <col min="8225" max="8225" width="3.85546875" style="16" customWidth="1"/>
    <col min="8226" max="8226" width="6.140625" style="16" customWidth="1"/>
    <col min="8227" max="8227" width="5.42578125" style="16" bestFit="1" customWidth="1"/>
    <col min="8228" max="8228" width="4.28515625" style="16" customWidth="1"/>
    <col min="8229" max="8229" width="3.85546875" style="16" customWidth="1"/>
    <col min="8230" max="8448" width="11.42578125" style="16"/>
    <col min="8449" max="8449" width="4.28515625" style="16" bestFit="1" customWidth="1"/>
    <col min="8450" max="8450" width="11.42578125" style="16" customWidth="1"/>
    <col min="8451" max="8451" width="5" style="16" customWidth="1"/>
    <col min="8452" max="8452" width="5.140625" style="16" customWidth="1"/>
    <col min="8453" max="8453" width="5.7109375" style="16" bestFit="1" customWidth="1"/>
    <col min="8454" max="8454" width="5.7109375" style="16" customWidth="1"/>
    <col min="8455" max="8455" width="5.5703125" style="16" bestFit="1" customWidth="1"/>
    <col min="8456" max="8456" width="5.7109375" style="16" customWidth="1"/>
    <col min="8457" max="8457" width="5.42578125" style="16" customWidth="1"/>
    <col min="8458" max="8458" width="5.28515625" style="16" customWidth="1"/>
    <col min="8459" max="8459" width="5.5703125" style="16" bestFit="1" customWidth="1"/>
    <col min="8460" max="8460" width="5.28515625" style="16" customWidth="1"/>
    <col min="8461" max="8463" width="5.42578125" style="16" bestFit="1" customWidth="1"/>
    <col min="8464" max="8464" width="3.7109375" style="16" customWidth="1"/>
    <col min="8465" max="8468" width="5.28515625" style="16" customWidth="1"/>
    <col min="8469" max="8471" width="5.42578125" style="16" bestFit="1" customWidth="1"/>
    <col min="8472" max="8472" width="6.42578125" style="16" bestFit="1" customWidth="1"/>
    <col min="8473" max="8473" width="5.42578125" style="16" customWidth="1"/>
    <col min="8474" max="8474" width="3.28515625" style="16" customWidth="1"/>
    <col min="8475" max="8475" width="5.140625" style="16" customWidth="1"/>
    <col min="8476" max="8476" width="5.7109375" style="16" customWidth="1"/>
    <col min="8477" max="8478" width="5.28515625" style="16" customWidth="1"/>
    <col min="8479" max="8479" width="5.5703125" style="16" customWidth="1"/>
    <col min="8480" max="8480" width="5.140625" style="16" customWidth="1"/>
    <col min="8481" max="8481" width="3.85546875" style="16" customWidth="1"/>
    <col min="8482" max="8482" width="6.140625" style="16" customWidth="1"/>
    <col min="8483" max="8483" width="5.42578125" style="16" bestFit="1" customWidth="1"/>
    <col min="8484" max="8484" width="4.28515625" style="16" customWidth="1"/>
    <col min="8485" max="8485" width="3.85546875" style="16" customWidth="1"/>
    <col min="8486" max="8704" width="11.42578125" style="16"/>
    <col min="8705" max="8705" width="4.28515625" style="16" bestFit="1" customWidth="1"/>
    <col min="8706" max="8706" width="11.42578125" style="16" customWidth="1"/>
    <col min="8707" max="8707" width="5" style="16" customWidth="1"/>
    <col min="8708" max="8708" width="5.140625" style="16" customWidth="1"/>
    <col min="8709" max="8709" width="5.7109375" style="16" bestFit="1" customWidth="1"/>
    <col min="8710" max="8710" width="5.7109375" style="16" customWidth="1"/>
    <col min="8711" max="8711" width="5.5703125" style="16" bestFit="1" customWidth="1"/>
    <col min="8712" max="8712" width="5.7109375" style="16" customWidth="1"/>
    <col min="8713" max="8713" width="5.42578125" style="16" customWidth="1"/>
    <col min="8714" max="8714" width="5.28515625" style="16" customWidth="1"/>
    <col min="8715" max="8715" width="5.5703125" style="16" bestFit="1" customWidth="1"/>
    <col min="8716" max="8716" width="5.28515625" style="16" customWidth="1"/>
    <col min="8717" max="8719" width="5.42578125" style="16" bestFit="1" customWidth="1"/>
    <col min="8720" max="8720" width="3.7109375" style="16" customWidth="1"/>
    <col min="8721" max="8724" width="5.28515625" style="16" customWidth="1"/>
    <col min="8725" max="8727" width="5.42578125" style="16" bestFit="1" customWidth="1"/>
    <col min="8728" max="8728" width="6.42578125" style="16" bestFit="1" customWidth="1"/>
    <col min="8729" max="8729" width="5.42578125" style="16" customWidth="1"/>
    <col min="8730" max="8730" width="3.28515625" style="16" customWidth="1"/>
    <col min="8731" max="8731" width="5.140625" style="16" customWidth="1"/>
    <col min="8732" max="8732" width="5.7109375" style="16" customWidth="1"/>
    <col min="8733" max="8734" width="5.28515625" style="16" customWidth="1"/>
    <col min="8735" max="8735" width="5.5703125" style="16" customWidth="1"/>
    <col min="8736" max="8736" width="5.140625" style="16" customWidth="1"/>
    <col min="8737" max="8737" width="3.85546875" style="16" customWidth="1"/>
    <col min="8738" max="8738" width="6.140625" style="16" customWidth="1"/>
    <col min="8739" max="8739" width="5.42578125" style="16" bestFit="1" customWidth="1"/>
    <col min="8740" max="8740" width="4.28515625" style="16" customWidth="1"/>
    <col min="8741" max="8741" width="3.85546875" style="16" customWidth="1"/>
    <col min="8742" max="8960" width="11.42578125" style="16"/>
    <col min="8961" max="8961" width="4.28515625" style="16" bestFit="1" customWidth="1"/>
    <col min="8962" max="8962" width="11.42578125" style="16" customWidth="1"/>
    <col min="8963" max="8963" width="5" style="16" customWidth="1"/>
    <col min="8964" max="8964" width="5.140625" style="16" customWidth="1"/>
    <col min="8965" max="8965" width="5.7109375" style="16" bestFit="1" customWidth="1"/>
    <col min="8966" max="8966" width="5.7109375" style="16" customWidth="1"/>
    <col min="8967" max="8967" width="5.5703125" style="16" bestFit="1" customWidth="1"/>
    <col min="8968" max="8968" width="5.7109375" style="16" customWidth="1"/>
    <col min="8969" max="8969" width="5.42578125" style="16" customWidth="1"/>
    <col min="8970" max="8970" width="5.28515625" style="16" customWidth="1"/>
    <col min="8971" max="8971" width="5.5703125" style="16" bestFit="1" customWidth="1"/>
    <col min="8972" max="8972" width="5.28515625" style="16" customWidth="1"/>
    <col min="8973" max="8975" width="5.42578125" style="16" bestFit="1" customWidth="1"/>
    <col min="8976" max="8976" width="3.7109375" style="16" customWidth="1"/>
    <col min="8977" max="8980" width="5.28515625" style="16" customWidth="1"/>
    <col min="8981" max="8983" width="5.42578125" style="16" bestFit="1" customWidth="1"/>
    <col min="8984" max="8984" width="6.42578125" style="16" bestFit="1" customWidth="1"/>
    <col min="8985" max="8985" width="5.42578125" style="16" customWidth="1"/>
    <col min="8986" max="8986" width="3.28515625" style="16" customWidth="1"/>
    <col min="8987" max="8987" width="5.140625" style="16" customWidth="1"/>
    <col min="8988" max="8988" width="5.7109375" style="16" customWidth="1"/>
    <col min="8989" max="8990" width="5.28515625" style="16" customWidth="1"/>
    <col min="8991" max="8991" width="5.5703125" style="16" customWidth="1"/>
    <col min="8992" max="8992" width="5.140625" style="16" customWidth="1"/>
    <col min="8993" max="8993" width="3.85546875" style="16" customWidth="1"/>
    <col min="8994" max="8994" width="6.140625" style="16" customWidth="1"/>
    <col min="8995" max="8995" width="5.42578125" style="16" bestFit="1" customWidth="1"/>
    <col min="8996" max="8996" width="4.28515625" style="16" customWidth="1"/>
    <col min="8997" max="8997" width="3.85546875" style="16" customWidth="1"/>
    <col min="8998" max="9216" width="11.42578125" style="16"/>
    <col min="9217" max="9217" width="4.28515625" style="16" bestFit="1" customWidth="1"/>
    <col min="9218" max="9218" width="11.42578125" style="16" customWidth="1"/>
    <col min="9219" max="9219" width="5" style="16" customWidth="1"/>
    <col min="9220" max="9220" width="5.140625" style="16" customWidth="1"/>
    <col min="9221" max="9221" width="5.7109375" style="16" bestFit="1" customWidth="1"/>
    <col min="9222" max="9222" width="5.7109375" style="16" customWidth="1"/>
    <col min="9223" max="9223" width="5.5703125" style="16" bestFit="1" customWidth="1"/>
    <col min="9224" max="9224" width="5.7109375" style="16" customWidth="1"/>
    <col min="9225" max="9225" width="5.42578125" style="16" customWidth="1"/>
    <col min="9226" max="9226" width="5.28515625" style="16" customWidth="1"/>
    <col min="9227" max="9227" width="5.5703125" style="16" bestFit="1" customWidth="1"/>
    <col min="9228" max="9228" width="5.28515625" style="16" customWidth="1"/>
    <col min="9229" max="9231" width="5.42578125" style="16" bestFit="1" customWidth="1"/>
    <col min="9232" max="9232" width="3.7109375" style="16" customWidth="1"/>
    <col min="9233" max="9236" width="5.28515625" style="16" customWidth="1"/>
    <col min="9237" max="9239" width="5.42578125" style="16" bestFit="1" customWidth="1"/>
    <col min="9240" max="9240" width="6.42578125" style="16" bestFit="1" customWidth="1"/>
    <col min="9241" max="9241" width="5.42578125" style="16" customWidth="1"/>
    <col min="9242" max="9242" width="3.28515625" style="16" customWidth="1"/>
    <col min="9243" max="9243" width="5.140625" style="16" customWidth="1"/>
    <col min="9244" max="9244" width="5.7109375" style="16" customWidth="1"/>
    <col min="9245" max="9246" width="5.28515625" style="16" customWidth="1"/>
    <col min="9247" max="9247" width="5.5703125" style="16" customWidth="1"/>
    <col min="9248" max="9248" width="5.140625" style="16" customWidth="1"/>
    <col min="9249" max="9249" width="3.85546875" style="16" customWidth="1"/>
    <col min="9250" max="9250" width="6.140625" style="16" customWidth="1"/>
    <col min="9251" max="9251" width="5.42578125" style="16" bestFit="1" customWidth="1"/>
    <col min="9252" max="9252" width="4.28515625" style="16" customWidth="1"/>
    <col min="9253" max="9253" width="3.85546875" style="16" customWidth="1"/>
    <col min="9254" max="9472" width="11.42578125" style="16"/>
    <col min="9473" max="9473" width="4.28515625" style="16" bestFit="1" customWidth="1"/>
    <col min="9474" max="9474" width="11.42578125" style="16" customWidth="1"/>
    <col min="9475" max="9475" width="5" style="16" customWidth="1"/>
    <col min="9476" max="9476" width="5.140625" style="16" customWidth="1"/>
    <col min="9477" max="9477" width="5.7109375" style="16" bestFit="1" customWidth="1"/>
    <col min="9478" max="9478" width="5.7109375" style="16" customWidth="1"/>
    <col min="9479" max="9479" width="5.5703125" style="16" bestFit="1" customWidth="1"/>
    <col min="9480" max="9480" width="5.7109375" style="16" customWidth="1"/>
    <col min="9481" max="9481" width="5.42578125" style="16" customWidth="1"/>
    <col min="9482" max="9482" width="5.28515625" style="16" customWidth="1"/>
    <col min="9483" max="9483" width="5.5703125" style="16" bestFit="1" customWidth="1"/>
    <col min="9484" max="9484" width="5.28515625" style="16" customWidth="1"/>
    <col min="9485" max="9487" width="5.42578125" style="16" bestFit="1" customWidth="1"/>
    <col min="9488" max="9488" width="3.7109375" style="16" customWidth="1"/>
    <col min="9489" max="9492" width="5.28515625" style="16" customWidth="1"/>
    <col min="9493" max="9495" width="5.42578125" style="16" bestFit="1" customWidth="1"/>
    <col min="9496" max="9496" width="6.42578125" style="16" bestFit="1" customWidth="1"/>
    <col min="9497" max="9497" width="5.42578125" style="16" customWidth="1"/>
    <col min="9498" max="9498" width="3.28515625" style="16" customWidth="1"/>
    <col min="9499" max="9499" width="5.140625" style="16" customWidth="1"/>
    <col min="9500" max="9500" width="5.7109375" style="16" customWidth="1"/>
    <col min="9501" max="9502" width="5.28515625" style="16" customWidth="1"/>
    <col min="9503" max="9503" width="5.5703125" style="16" customWidth="1"/>
    <col min="9504" max="9504" width="5.140625" style="16" customWidth="1"/>
    <col min="9505" max="9505" width="3.85546875" style="16" customWidth="1"/>
    <col min="9506" max="9506" width="6.140625" style="16" customWidth="1"/>
    <col min="9507" max="9507" width="5.42578125" style="16" bestFit="1" customWidth="1"/>
    <col min="9508" max="9508" width="4.28515625" style="16" customWidth="1"/>
    <col min="9509" max="9509" width="3.85546875" style="16" customWidth="1"/>
    <col min="9510" max="9728" width="11.42578125" style="16"/>
    <col min="9729" max="9729" width="4.28515625" style="16" bestFit="1" customWidth="1"/>
    <col min="9730" max="9730" width="11.42578125" style="16" customWidth="1"/>
    <col min="9731" max="9731" width="5" style="16" customWidth="1"/>
    <col min="9732" max="9732" width="5.140625" style="16" customWidth="1"/>
    <col min="9733" max="9733" width="5.7109375" style="16" bestFit="1" customWidth="1"/>
    <col min="9734" max="9734" width="5.7109375" style="16" customWidth="1"/>
    <col min="9735" max="9735" width="5.5703125" style="16" bestFit="1" customWidth="1"/>
    <col min="9736" max="9736" width="5.7109375" style="16" customWidth="1"/>
    <col min="9737" max="9737" width="5.42578125" style="16" customWidth="1"/>
    <col min="9738" max="9738" width="5.28515625" style="16" customWidth="1"/>
    <col min="9739" max="9739" width="5.5703125" style="16" bestFit="1" customWidth="1"/>
    <col min="9740" max="9740" width="5.28515625" style="16" customWidth="1"/>
    <col min="9741" max="9743" width="5.42578125" style="16" bestFit="1" customWidth="1"/>
    <col min="9744" max="9744" width="3.7109375" style="16" customWidth="1"/>
    <col min="9745" max="9748" width="5.28515625" style="16" customWidth="1"/>
    <col min="9749" max="9751" width="5.42578125" style="16" bestFit="1" customWidth="1"/>
    <col min="9752" max="9752" width="6.42578125" style="16" bestFit="1" customWidth="1"/>
    <col min="9753" max="9753" width="5.42578125" style="16" customWidth="1"/>
    <col min="9754" max="9754" width="3.28515625" style="16" customWidth="1"/>
    <col min="9755" max="9755" width="5.140625" style="16" customWidth="1"/>
    <col min="9756" max="9756" width="5.7109375" style="16" customWidth="1"/>
    <col min="9757" max="9758" width="5.28515625" style="16" customWidth="1"/>
    <col min="9759" max="9759" width="5.5703125" style="16" customWidth="1"/>
    <col min="9760" max="9760" width="5.140625" style="16" customWidth="1"/>
    <col min="9761" max="9761" width="3.85546875" style="16" customWidth="1"/>
    <col min="9762" max="9762" width="6.140625" style="16" customWidth="1"/>
    <col min="9763" max="9763" width="5.42578125" style="16" bestFit="1" customWidth="1"/>
    <col min="9764" max="9764" width="4.28515625" style="16" customWidth="1"/>
    <col min="9765" max="9765" width="3.85546875" style="16" customWidth="1"/>
    <col min="9766" max="9984" width="11.42578125" style="16"/>
    <col min="9985" max="9985" width="4.28515625" style="16" bestFit="1" customWidth="1"/>
    <col min="9986" max="9986" width="11.42578125" style="16" customWidth="1"/>
    <col min="9987" max="9987" width="5" style="16" customWidth="1"/>
    <col min="9988" max="9988" width="5.140625" style="16" customWidth="1"/>
    <col min="9989" max="9989" width="5.7109375" style="16" bestFit="1" customWidth="1"/>
    <col min="9990" max="9990" width="5.7109375" style="16" customWidth="1"/>
    <col min="9991" max="9991" width="5.5703125" style="16" bestFit="1" customWidth="1"/>
    <col min="9992" max="9992" width="5.7109375" style="16" customWidth="1"/>
    <col min="9993" max="9993" width="5.42578125" style="16" customWidth="1"/>
    <col min="9994" max="9994" width="5.28515625" style="16" customWidth="1"/>
    <col min="9995" max="9995" width="5.5703125" style="16" bestFit="1" customWidth="1"/>
    <col min="9996" max="9996" width="5.28515625" style="16" customWidth="1"/>
    <col min="9997" max="9999" width="5.42578125" style="16" bestFit="1" customWidth="1"/>
    <col min="10000" max="10000" width="3.7109375" style="16" customWidth="1"/>
    <col min="10001" max="10004" width="5.28515625" style="16" customWidth="1"/>
    <col min="10005" max="10007" width="5.42578125" style="16" bestFit="1" customWidth="1"/>
    <col min="10008" max="10008" width="6.42578125" style="16" bestFit="1" customWidth="1"/>
    <col min="10009" max="10009" width="5.42578125" style="16" customWidth="1"/>
    <col min="10010" max="10010" width="3.28515625" style="16" customWidth="1"/>
    <col min="10011" max="10011" width="5.140625" style="16" customWidth="1"/>
    <col min="10012" max="10012" width="5.7109375" style="16" customWidth="1"/>
    <col min="10013" max="10014" width="5.28515625" style="16" customWidth="1"/>
    <col min="10015" max="10015" width="5.5703125" style="16" customWidth="1"/>
    <col min="10016" max="10016" width="5.140625" style="16" customWidth="1"/>
    <col min="10017" max="10017" width="3.85546875" style="16" customWidth="1"/>
    <col min="10018" max="10018" width="6.140625" style="16" customWidth="1"/>
    <col min="10019" max="10019" width="5.42578125" style="16" bestFit="1" customWidth="1"/>
    <col min="10020" max="10020" width="4.28515625" style="16" customWidth="1"/>
    <col min="10021" max="10021" width="3.85546875" style="16" customWidth="1"/>
    <col min="10022" max="10240" width="11.42578125" style="16"/>
    <col min="10241" max="10241" width="4.28515625" style="16" bestFit="1" customWidth="1"/>
    <col min="10242" max="10242" width="11.42578125" style="16" customWidth="1"/>
    <col min="10243" max="10243" width="5" style="16" customWidth="1"/>
    <col min="10244" max="10244" width="5.140625" style="16" customWidth="1"/>
    <col min="10245" max="10245" width="5.7109375" style="16" bestFit="1" customWidth="1"/>
    <col min="10246" max="10246" width="5.7109375" style="16" customWidth="1"/>
    <col min="10247" max="10247" width="5.5703125" style="16" bestFit="1" customWidth="1"/>
    <col min="10248" max="10248" width="5.7109375" style="16" customWidth="1"/>
    <col min="10249" max="10249" width="5.42578125" style="16" customWidth="1"/>
    <col min="10250" max="10250" width="5.28515625" style="16" customWidth="1"/>
    <col min="10251" max="10251" width="5.5703125" style="16" bestFit="1" customWidth="1"/>
    <col min="10252" max="10252" width="5.28515625" style="16" customWidth="1"/>
    <col min="10253" max="10255" width="5.42578125" style="16" bestFit="1" customWidth="1"/>
    <col min="10256" max="10256" width="3.7109375" style="16" customWidth="1"/>
    <col min="10257" max="10260" width="5.28515625" style="16" customWidth="1"/>
    <col min="10261" max="10263" width="5.42578125" style="16" bestFit="1" customWidth="1"/>
    <col min="10264" max="10264" width="6.42578125" style="16" bestFit="1" customWidth="1"/>
    <col min="10265" max="10265" width="5.42578125" style="16" customWidth="1"/>
    <col min="10266" max="10266" width="3.28515625" style="16" customWidth="1"/>
    <col min="10267" max="10267" width="5.140625" style="16" customWidth="1"/>
    <col min="10268" max="10268" width="5.7109375" style="16" customWidth="1"/>
    <col min="10269" max="10270" width="5.28515625" style="16" customWidth="1"/>
    <col min="10271" max="10271" width="5.5703125" style="16" customWidth="1"/>
    <col min="10272" max="10272" width="5.140625" style="16" customWidth="1"/>
    <col min="10273" max="10273" width="3.85546875" style="16" customWidth="1"/>
    <col min="10274" max="10274" width="6.140625" style="16" customWidth="1"/>
    <col min="10275" max="10275" width="5.42578125" style="16" bestFit="1" customWidth="1"/>
    <col min="10276" max="10276" width="4.28515625" style="16" customWidth="1"/>
    <col min="10277" max="10277" width="3.85546875" style="16" customWidth="1"/>
    <col min="10278" max="10496" width="11.42578125" style="16"/>
    <col min="10497" max="10497" width="4.28515625" style="16" bestFit="1" customWidth="1"/>
    <col min="10498" max="10498" width="11.42578125" style="16" customWidth="1"/>
    <col min="10499" max="10499" width="5" style="16" customWidth="1"/>
    <col min="10500" max="10500" width="5.140625" style="16" customWidth="1"/>
    <col min="10501" max="10501" width="5.7109375" style="16" bestFit="1" customWidth="1"/>
    <col min="10502" max="10502" width="5.7109375" style="16" customWidth="1"/>
    <col min="10503" max="10503" width="5.5703125" style="16" bestFit="1" customWidth="1"/>
    <col min="10504" max="10504" width="5.7109375" style="16" customWidth="1"/>
    <col min="10505" max="10505" width="5.42578125" style="16" customWidth="1"/>
    <col min="10506" max="10506" width="5.28515625" style="16" customWidth="1"/>
    <col min="10507" max="10507" width="5.5703125" style="16" bestFit="1" customWidth="1"/>
    <col min="10508" max="10508" width="5.28515625" style="16" customWidth="1"/>
    <col min="10509" max="10511" width="5.42578125" style="16" bestFit="1" customWidth="1"/>
    <col min="10512" max="10512" width="3.7109375" style="16" customWidth="1"/>
    <col min="10513" max="10516" width="5.28515625" style="16" customWidth="1"/>
    <col min="10517" max="10519" width="5.42578125" style="16" bestFit="1" customWidth="1"/>
    <col min="10520" max="10520" width="6.42578125" style="16" bestFit="1" customWidth="1"/>
    <col min="10521" max="10521" width="5.42578125" style="16" customWidth="1"/>
    <col min="10522" max="10522" width="3.28515625" style="16" customWidth="1"/>
    <col min="10523" max="10523" width="5.140625" style="16" customWidth="1"/>
    <col min="10524" max="10524" width="5.7109375" style="16" customWidth="1"/>
    <col min="10525" max="10526" width="5.28515625" style="16" customWidth="1"/>
    <col min="10527" max="10527" width="5.5703125" style="16" customWidth="1"/>
    <col min="10528" max="10528" width="5.140625" style="16" customWidth="1"/>
    <col min="10529" max="10529" width="3.85546875" style="16" customWidth="1"/>
    <col min="10530" max="10530" width="6.140625" style="16" customWidth="1"/>
    <col min="10531" max="10531" width="5.42578125" style="16" bestFit="1" customWidth="1"/>
    <col min="10532" max="10532" width="4.28515625" style="16" customWidth="1"/>
    <col min="10533" max="10533" width="3.85546875" style="16" customWidth="1"/>
    <col min="10534" max="10752" width="11.42578125" style="16"/>
    <col min="10753" max="10753" width="4.28515625" style="16" bestFit="1" customWidth="1"/>
    <col min="10754" max="10754" width="11.42578125" style="16" customWidth="1"/>
    <col min="10755" max="10755" width="5" style="16" customWidth="1"/>
    <col min="10756" max="10756" width="5.140625" style="16" customWidth="1"/>
    <col min="10757" max="10757" width="5.7109375" style="16" bestFit="1" customWidth="1"/>
    <col min="10758" max="10758" width="5.7109375" style="16" customWidth="1"/>
    <col min="10759" max="10759" width="5.5703125" style="16" bestFit="1" customWidth="1"/>
    <col min="10760" max="10760" width="5.7109375" style="16" customWidth="1"/>
    <col min="10761" max="10761" width="5.42578125" style="16" customWidth="1"/>
    <col min="10762" max="10762" width="5.28515625" style="16" customWidth="1"/>
    <col min="10763" max="10763" width="5.5703125" style="16" bestFit="1" customWidth="1"/>
    <col min="10764" max="10764" width="5.28515625" style="16" customWidth="1"/>
    <col min="10765" max="10767" width="5.42578125" style="16" bestFit="1" customWidth="1"/>
    <col min="10768" max="10768" width="3.7109375" style="16" customWidth="1"/>
    <col min="10769" max="10772" width="5.28515625" style="16" customWidth="1"/>
    <col min="10773" max="10775" width="5.42578125" style="16" bestFit="1" customWidth="1"/>
    <col min="10776" max="10776" width="6.42578125" style="16" bestFit="1" customWidth="1"/>
    <col min="10777" max="10777" width="5.42578125" style="16" customWidth="1"/>
    <col min="10778" max="10778" width="3.28515625" style="16" customWidth="1"/>
    <col min="10779" max="10779" width="5.140625" style="16" customWidth="1"/>
    <col min="10780" max="10780" width="5.7109375" style="16" customWidth="1"/>
    <col min="10781" max="10782" width="5.28515625" style="16" customWidth="1"/>
    <col min="10783" max="10783" width="5.5703125" style="16" customWidth="1"/>
    <col min="10784" max="10784" width="5.140625" style="16" customWidth="1"/>
    <col min="10785" max="10785" width="3.85546875" style="16" customWidth="1"/>
    <col min="10786" max="10786" width="6.140625" style="16" customWidth="1"/>
    <col min="10787" max="10787" width="5.42578125" style="16" bestFit="1" customWidth="1"/>
    <col min="10788" max="10788" width="4.28515625" style="16" customWidth="1"/>
    <col min="10789" max="10789" width="3.85546875" style="16" customWidth="1"/>
    <col min="10790" max="11008" width="11.42578125" style="16"/>
    <col min="11009" max="11009" width="4.28515625" style="16" bestFit="1" customWidth="1"/>
    <col min="11010" max="11010" width="11.42578125" style="16" customWidth="1"/>
    <col min="11011" max="11011" width="5" style="16" customWidth="1"/>
    <col min="11012" max="11012" width="5.140625" style="16" customWidth="1"/>
    <col min="11013" max="11013" width="5.7109375" style="16" bestFit="1" customWidth="1"/>
    <col min="11014" max="11014" width="5.7109375" style="16" customWidth="1"/>
    <col min="11015" max="11015" width="5.5703125" style="16" bestFit="1" customWidth="1"/>
    <col min="11016" max="11016" width="5.7109375" style="16" customWidth="1"/>
    <col min="11017" max="11017" width="5.42578125" style="16" customWidth="1"/>
    <col min="11018" max="11018" width="5.28515625" style="16" customWidth="1"/>
    <col min="11019" max="11019" width="5.5703125" style="16" bestFit="1" customWidth="1"/>
    <col min="11020" max="11020" width="5.28515625" style="16" customWidth="1"/>
    <col min="11021" max="11023" width="5.42578125" style="16" bestFit="1" customWidth="1"/>
    <col min="11024" max="11024" width="3.7109375" style="16" customWidth="1"/>
    <col min="11025" max="11028" width="5.28515625" style="16" customWidth="1"/>
    <col min="11029" max="11031" width="5.42578125" style="16" bestFit="1" customWidth="1"/>
    <col min="11032" max="11032" width="6.42578125" style="16" bestFit="1" customWidth="1"/>
    <col min="11033" max="11033" width="5.42578125" style="16" customWidth="1"/>
    <col min="11034" max="11034" width="3.28515625" style="16" customWidth="1"/>
    <col min="11035" max="11035" width="5.140625" style="16" customWidth="1"/>
    <col min="11036" max="11036" width="5.7109375" style="16" customWidth="1"/>
    <col min="11037" max="11038" width="5.28515625" style="16" customWidth="1"/>
    <col min="11039" max="11039" width="5.5703125" style="16" customWidth="1"/>
    <col min="11040" max="11040" width="5.140625" style="16" customWidth="1"/>
    <col min="11041" max="11041" width="3.85546875" style="16" customWidth="1"/>
    <col min="11042" max="11042" width="6.140625" style="16" customWidth="1"/>
    <col min="11043" max="11043" width="5.42578125" style="16" bestFit="1" customWidth="1"/>
    <col min="11044" max="11044" width="4.28515625" style="16" customWidth="1"/>
    <col min="11045" max="11045" width="3.85546875" style="16" customWidth="1"/>
    <col min="11046" max="11264" width="11.42578125" style="16"/>
    <col min="11265" max="11265" width="4.28515625" style="16" bestFit="1" customWidth="1"/>
    <col min="11266" max="11266" width="11.42578125" style="16" customWidth="1"/>
    <col min="11267" max="11267" width="5" style="16" customWidth="1"/>
    <col min="11268" max="11268" width="5.140625" style="16" customWidth="1"/>
    <col min="11269" max="11269" width="5.7109375" style="16" bestFit="1" customWidth="1"/>
    <col min="11270" max="11270" width="5.7109375" style="16" customWidth="1"/>
    <col min="11271" max="11271" width="5.5703125" style="16" bestFit="1" customWidth="1"/>
    <col min="11272" max="11272" width="5.7109375" style="16" customWidth="1"/>
    <col min="11273" max="11273" width="5.42578125" style="16" customWidth="1"/>
    <col min="11274" max="11274" width="5.28515625" style="16" customWidth="1"/>
    <col min="11275" max="11275" width="5.5703125" style="16" bestFit="1" customWidth="1"/>
    <col min="11276" max="11276" width="5.28515625" style="16" customWidth="1"/>
    <col min="11277" max="11279" width="5.42578125" style="16" bestFit="1" customWidth="1"/>
    <col min="11280" max="11280" width="3.7109375" style="16" customWidth="1"/>
    <col min="11281" max="11284" width="5.28515625" style="16" customWidth="1"/>
    <col min="11285" max="11287" width="5.42578125" style="16" bestFit="1" customWidth="1"/>
    <col min="11288" max="11288" width="6.42578125" style="16" bestFit="1" customWidth="1"/>
    <col min="11289" max="11289" width="5.42578125" style="16" customWidth="1"/>
    <col min="11290" max="11290" width="3.28515625" style="16" customWidth="1"/>
    <col min="11291" max="11291" width="5.140625" style="16" customWidth="1"/>
    <col min="11292" max="11292" width="5.7109375" style="16" customWidth="1"/>
    <col min="11293" max="11294" width="5.28515625" style="16" customWidth="1"/>
    <col min="11295" max="11295" width="5.5703125" style="16" customWidth="1"/>
    <col min="11296" max="11296" width="5.140625" style="16" customWidth="1"/>
    <col min="11297" max="11297" width="3.85546875" style="16" customWidth="1"/>
    <col min="11298" max="11298" width="6.140625" style="16" customWidth="1"/>
    <col min="11299" max="11299" width="5.42578125" style="16" bestFit="1" customWidth="1"/>
    <col min="11300" max="11300" width="4.28515625" style="16" customWidth="1"/>
    <col min="11301" max="11301" width="3.85546875" style="16" customWidth="1"/>
    <col min="11302" max="11520" width="11.42578125" style="16"/>
    <col min="11521" max="11521" width="4.28515625" style="16" bestFit="1" customWidth="1"/>
    <col min="11522" max="11522" width="11.42578125" style="16" customWidth="1"/>
    <col min="11523" max="11523" width="5" style="16" customWidth="1"/>
    <col min="11524" max="11524" width="5.140625" style="16" customWidth="1"/>
    <col min="11525" max="11525" width="5.7109375" style="16" bestFit="1" customWidth="1"/>
    <col min="11526" max="11526" width="5.7109375" style="16" customWidth="1"/>
    <col min="11527" max="11527" width="5.5703125" style="16" bestFit="1" customWidth="1"/>
    <col min="11528" max="11528" width="5.7109375" style="16" customWidth="1"/>
    <col min="11529" max="11529" width="5.42578125" style="16" customWidth="1"/>
    <col min="11530" max="11530" width="5.28515625" style="16" customWidth="1"/>
    <col min="11531" max="11531" width="5.5703125" style="16" bestFit="1" customWidth="1"/>
    <col min="11532" max="11532" width="5.28515625" style="16" customWidth="1"/>
    <col min="11533" max="11535" width="5.42578125" style="16" bestFit="1" customWidth="1"/>
    <col min="11536" max="11536" width="3.7109375" style="16" customWidth="1"/>
    <col min="11537" max="11540" width="5.28515625" style="16" customWidth="1"/>
    <col min="11541" max="11543" width="5.42578125" style="16" bestFit="1" customWidth="1"/>
    <col min="11544" max="11544" width="6.42578125" style="16" bestFit="1" customWidth="1"/>
    <col min="11545" max="11545" width="5.42578125" style="16" customWidth="1"/>
    <col min="11546" max="11546" width="3.28515625" style="16" customWidth="1"/>
    <col min="11547" max="11547" width="5.140625" style="16" customWidth="1"/>
    <col min="11548" max="11548" width="5.7109375" style="16" customWidth="1"/>
    <col min="11549" max="11550" width="5.28515625" style="16" customWidth="1"/>
    <col min="11551" max="11551" width="5.5703125" style="16" customWidth="1"/>
    <col min="11552" max="11552" width="5.140625" style="16" customWidth="1"/>
    <col min="11553" max="11553" width="3.85546875" style="16" customWidth="1"/>
    <col min="11554" max="11554" width="6.140625" style="16" customWidth="1"/>
    <col min="11555" max="11555" width="5.42578125" style="16" bestFit="1" customWidth="1"/>
    <col min="11556" max="11556" width="4.28515625" style="16" customWidth="1"/>
    <col min="11557" max="11557" width="3.85546875" style="16" customWidth="1"/>
    <col min="11558" max="11776" width="11.42578125" style="16"/>
    <col min="11777" max="11777" width="4.28515625" style="16" bestFit="1" customWidth="1"/>
    <col min="11778" max="11778" width="11.42578125" style="16" customWidth="1"/>
    <col min="11779" max="11779" width="5" style="16" customWidth="1"/>
    <col min="11780" max="11780" width="5.140625" style="16" customWidth="1"/>
    <col min="11781" max="11781" width="5.7109375" style="16" bestFit="1" customWidth="1"/>
    <col min="11782" max="11782" width="5.7109375" style="16" customWidth="1"/>
    <col min="11783" max="11783" width="5.5703125" style="16" bestFit="1" customWidth="1"/>
    <col min="11784" max="11784" width="5.7109375" style="16" customWidth="1"/>
    <col min="11785" max="11785" width="5.42578125" style="16" customWidth="1"/>
    <col min="11786" max="11786" width="5.28515625" style="16" customWidth="1"/>
    <col min="11787" max="11787" width="5.5703125" style="16" bestFit="1" customWidth="1"/>
    <col min="11788" max="11788" width="5.28515625" style="16" customWidth="1"/>
    <col min="11789" max="11791" width="5.42578125" style="16" bestFit="1" customWidth="1"/>
    <col min="11792" max="11792" width="3.7109375" style="16" customWidth="1"/>
    <col min="11793" max="11796" width="5.28515625" style="16" customWidth="1"/>
    <col min="11797" max="11799" width="5.42578125" style="16" bestFit="1" customWidth="1"/>
    <col min="11800" max="11800" width="6.42578125" style="16" bestFit="1" customWidth="1"/>
    <col min="11801" max="11801" width="5.42578125" style="16" customWidth="1"/>
    <col min="11802" max="11802" width="3.28515625" style="16" customWidth="1"/>
    <col min="11803" max="11803" width="5.140625" style="16" customWidth="1"/>
    <col min="11804" max="11804" width="5.7109375" style="16" customWidth="1"/>
    <col min="11805" max="11806" width="5.28515625" style="16" customWidth="1"/>
    <col min="11807" max="11807" width="5.5703125" style="16" customWidth="1"/>
    <col min="11808" max="11808" width="5.140625" style="16" customWidth="1"/>
    <col min="11809" max="11809" width="3.85546875" style="16" customWidth="1"/>
    <col min="11810" max="11810" width="6.140625" style="16" customWidth="1"/>
    <col min="11811" max="11811" width="5.42578125" style="16" bestFit="1" customWidth="1"/>
    <col min="11812" max="11812" width="4.28515625" style="16" customWidth="1"/>
    <col min="11813" max="11813" width="3.85546875" style="16" customWidth="1"/>
    <col min="11814" max="12032" width="11.42578125" style="16"/>
    <col min="12033" max="12033" width="4.28515625" style="16" bestFit="1" customWidth="1"/>
    <col min="12034" max="12034" width="11.42578125" style="16" customWidth="1"/>
    <col min="12035" max="12035" width="5" style="16" customWidth="1"/>
    <col min="12036" max="12036" width="5.140625" style="16" customWidth="1"/>
    <col min="12037" max="12037" width="5.7109375" style="16" bestFit="1" customWidth="1"/>
    <col min="12038" max="12038" width="5.7109375" style="16" customWidth="1"/>
    <col min="12039" max="12039" width="5.5703125" style="16" bestFit="1" customWidth="1"/>
    <col min="12040" max="12040" width="5.7109375" style="16" customWidth="1"/>
    <col min="12041" max="12041" width="5.42578125" style="16" customWidth="1"/>
    <col min="12042" max="12042" width="5.28515625" style="16" customWidth="1"/>
    <col min="12043" max="12043" width="5.5703125" style="16" bestFit="1" customWidth="1"/>
    <col min="12044" max="12044" width="5.28515625" style="16" customWidth="1"/>
    <col min="12045" max="12047" width="5.42578125" style="16" bestFit="1" customWidth="1"/>
    <col min="12048" max="12048" width="3.7109375" style="16" customWidth="1"/>
    <col min="12049" max="12052" width="5.28515625" style="16" customWidth="1"/>
    <col min="12053" max="12055" width="5.42578125" style="16" bestFit="1" customWidth="1"/>
    <col min="12056" max="12056" width="6.42578125" style="16" bestFit="1" customWidth="1"/>
    <col min="12057" max="12057" width="5.42578125" style="16" customWidth="1"/>
    <col min="12058" max="12058" width="3.28515625" style="16" customWidth="1"/>
    <col min="12059" max="12059" width="5.140625" style="16" customWidth="1"/>
    <col min="12060" max="12060" width="5.7109375" style="16" customWidth="1"/>
    <col min="12061" max="12062" width="5.28515625" style="16" customWidth="1"/>
    <col min="12063" max="12063" width="5.5703125" style="16" customWidth="1"/>
    <col min="12064" max="12064" width="5.140625" style="16" customWidth="1"/>
    <col min="12065" max="12065" width="3.85546875" style="16" customWidth="1"/>
    <col min="12066" max="12066" width="6.140625" style="16" customWidth="1"/>
    <col min="12067" max="12067" width="5.42578125" style="16" bestFit="1" customWidth="1"/>
    <col min="12068" max="12068" width="4.28515625" style="16" customWidth="1"/>
    <col min="12069" max="12069" width="3.85546875" style="16" customWidth="1"/>
    <col min="12070" max="12288" width="11.42578125" style="16"/>
    <col min="12289" max="12289" width="4.28515625" style="16" bestFit="1" customWidth="1"/>
    <col min="12290" max="12290" width="11.42578125" style="16" customWidth="1"/>
    <col min="12291" max="12291" width="5" style="16" customWidth="1"/>
    <col min="12292" max="12292" width="5.140625" style="16" customWidth="1"/>
    <col min="12293" max="12293" width="5.7109375" style="16" bestFit="1" customWidth="1"/>
    <col min="12294" max="12294" width="5.7109375" style="16" customWidth="1"/>
    <col min="12295" max="12295" width="5.5703125" style="16" bestFit="1" customWidth="1"/>
    <col min="12296" max="12296" width="5.7109375" style="16" customWidth="1"/>
    <col min="12297" max="12297" width="5.42578125" style="16" customWidth="1"/>
    <col min="12298" max="12298" width="5.28515625" style="16" customWidth="1"/>
    <col min="12299" max="12299" width="5.5703125" style="16" bestFit="1" customWidth="1"/>
    <col min="12300" max="12300" width="5.28515625" style="16" customWidth="1"/>
    <col min="12301" max="12303" width="5.42578125" style="16" bestFit="1" customWidth="1"/>
    <col min="12304" max="12304" width="3.7109375" style="16" customWidth="1"/>
    <col min="12305" max="12308" width="5.28515625" style="16" customWidth="1"/>
    <col min="12309" max="12311" width="5.42578125" style="16" bestFit="1" customWidth="1"/>
    <col min="12312" max="12312" width="6.42578125" style="16" bestFit="1" customWidth="1"/>
    <col min="12313" max="12313" width="5.42578125" style="16" customWidth="1"/>
    <col min="12314" max="12314" width="3.28515625" style="16" customWidth="1"/>
    <col min="12315" max="12315" width="5.140625" style="16" customWidth="1"/>
    <col min="12316" max="12316" width="5.7109375" style="16" customWidth="1"/>
    <col min="12317" max="12318" width="5.28515625" style="16" customWidth="1"/>
    <col min="12319" max="12319" width="5.5703125" style="16" customWidth="1"/>
    <col min="12320" max="12320" width="5.140625" style="16" customWidth="1"/>
    <col min="12321" max="12321" width="3.85546875" style="16" customWidth="1"/>
    <col min="12322" max="12322" width="6.140625" style="16" customWidth="1"/>
    <col min="12323" max="12323" width="5.42578125" style="16" bestFit="1" customWidth="1"/>
    <col min="12324" max="12324" width="4.28515625" style="16" customWidth="1"/>
    <col min="12325" max="12325" width="3.85546875" style="16" customWidth="1"/>
    <col min="12326" max="12544" width="11.42578125" style="16"/>
    <col min="12545" max="12545" width="4.28515625" style="16" bestFit="1" customWidth="1"/>
    <col min="12546" max="12546" width="11.42578125" style="16" customWidth="1"/>
    <col min="12547" max="12547" width="5" style="16" customWidth="1"/>
    <col min="12548" max="12548" width="5.140625" style="16" customWidth="1"/>
    <col min="12549" max="12549" width="5.7109375" style="16" bestFit="1" customWidth="1"/>
    <col min="12550" max="12550" width="5.7109375" style="16" customWidth="1"/>
    <col min="12551" max="12551" width="5.5703125" style="16" bestFit="1" customWidth="1"/>
    <col min="12552" max="12552" width="5.7109375" style="16" customWidth="1"/>
    <col min="12553" max="12553" width="5.42578125" style="16" customWidth="1"/>
    <col min="12554" max="12554" width="5.28515625" style="16" customWidth="1"/>
    <col min="12555" max="12555" width="5.5703125" style="16" bestFit="1" customWidth="1"/>
    <col min="12556" max="12556" width="5.28515625" style="16" customWidth="1"/>
    <col min="12557" max="12559" width="5.42578125" style="16" bestFit="1" customWidth="1"/>
    <col min="12560" max="12560" width="3.7109375" style="16" customWidth="1"/>
    <col min="12561" max="12564" width="5.28515625" style="16" customWidth="1"/>
    <col min="12565" max="12567" width="5.42578125" style="16" bestFit="1" customWidth="1"/>
    <col min="12568" max="12568" width="6.42578125" style="16" bestFit="1" customWidth="1"/>
    <col min="12569" max="12569" width="5.42578125" style="16" customWidth="1"/>
    <col min="12570" max="12570" width="3.28515625" style="16" customWidth="1"/>
    <col min="12571" max="12571" width="5.140625" style="16" customWidth="1"/>
    <col min="12572" max="12572" width="5.7109375" style="16" customWidth="1"/>
    <col min="12573" max="12574" width="5.28515625" style="16" customWidth="1"/>
    <col min="12575" max="12575" width="5.5703125" style="16" customWidth="1"/>
    <col min="12576" max="12576" width="5.140625" style="16" customWidth="1"/>
    <col min="12577" max="12577" width="3.85546875" style="16" customWidth="1"/>
    <col min="12578" max="12578" width="6.140625" style="16" customWidth="1"/>
    <col min="12579" max="12579" width="5.42578125" style="16" bestFit="1" customWidth="1"/>
    <col min="12580" max="12580" width="4.28515625" style="16" customWidth="1"/>
    <col min="12581" max="12581" width="3.85546875" style="16" customWidth="1"/>
    <col min="12582" max="12800" width="11.42578125" style="16"/>
    <col min="12801" max="12801" width="4.28515625" style="16" bestFit="1" customWidth="1"/>
    <col min="12802" max="12802" width="11.42578125" style="16" customWidth="1"/>
    <col min="12803" max="12803" width="5" style="16" customWidth="1"/>
    <col min="12804" max="12804" width="5.140625" style="16" customWidth="1"/>
    <col min="12805" max="12805" width="5.7109375" style="16" bestFit="1" customWidth="1"/>
    <col min="12806" max="12806" width="5.7109375" style="16" customWidth="1"/>
    <col min="12807" max="12807" width="5.5703125" style="16" bestFit="1" customWidth="1"/>
    <col min="12808" max="12808" width="5.7109375" style="16" customWidth="1"/>
    <col min="12809" max="12809" width="5.42578125" style="16" customWidth="1"/>
    <col min="12810" max="12810" width="5.28515625" style="16" customWidth="1"/>
    <col min="12811" max="12811" width="5.5703125" style="16" bestFit="1" customWidth="1"/>
    <col min="12812" max="12812" width="5.28515625" style="16" customWidth="1"/>
    <col min="12813" max="12815" width="5.42578125" style="16" bestFit="1" customWidth="1"/>
    <col min="12816" max="12816" width="3.7109375" style="16" customWidth="1"/>
    <col min="12817" max="12820" width="5.28515625" style="16" customWidth="1"/>
    <col min="12821" max="12823" width="5.42578125" style="16" bestFit="1" customWidth="1"/>
    <col min="12824" max="12824" width="6.42578125" style="16" bestFit="1" customWidth="1"/>
    <col min="12825" max="12825" width="5.42578125" style="16" customWidth="1"/>
    <col min="12826" max="12826" width="3.28515625" style="16" customWidth="1"/>
    <col min="12827" max="12827" width="5.140625" style="16" customWidth="1"/>
    <col min="12828" max="12828" width="5.7109375" style="16" customWidth="1"/>
    <col min="12829" max="12830" width="5.28515625" style="16" customWidth="1"/>
    <col min="12831" max="12831" width="5.5703125" style="16" customWidth="1"/>
    <col min="12832" max="12832" width="5.140625" style="16" customWidth="1"/>
    <col min="12833" max="12833" width="3.85546875" style="16" customWidth="1"/>
    <col min="12834" max="12834" width="6.140625" style="16" customWidth="1"/>
    <col min="12835" max="12835" width="5.42578125" style="16" bestFit="1" customWidth="1"/>
    <col min="12836" max="12836" width="4.28515625" style="16" customWidth="1"/>
    <col min="12837" max="12837" width="3.85546875" style="16" customWidth="1"/>
    <col min="12838" max="13056" width="11.42578125" style="16"/>
    <col min="13057" max="13057" width="4.28515625" style="16" bestFit="1" customWidth="1"/>
    <col min="13058" max="13058" width="11.42578125" style="16" customWidth="1"/>
    <col min="13059" max="13059" width="5" style="16" customWidth="1"/>
    <col min="13060" max="13060" width="5.140625" style="16" customWidth="1"/>
    <col min="13061" max="13061" width="5.7109375" style="16" bestFit="1" customWidth="1"/>
    <col min="13062" max="13062" width="5.7109375" style="16" customWidth="1"/>
    <col min="13063" max="13063" width="5.5703125" style="16" bestFit="1" customWidth="1"/>
    <col min="13064" max="13064" width="5.7109375" style="16" customWidth="1"/>
    <col min="13065" max="13065" width="5.42578125" style="16" customWidth="1"/>
    <col min="13066" max="13066" width="5.28515625" style="16" customWidth="1"/>
    <col min="13067" max="13067" width="5.5703125" style="16" bestFit="1" customWidth="1"/>
    <col min="13068" max="13068" width="5.28515625" style="16" customWidth="1"/>
    <col min="13069" max="13071" width="5.42578125" style="16" bestFit="1" customWidth="1"/>
    <col min="13072" max="13072" width="3.7109375" style="16" customWidth="1"/>
    <col min="13073" max="13076" width="5.28515625" style="16" customWidth="1"/>
    <col min="13077" max="13079" width="5.42578125" style="16" bestFit="1" customWidth="1"/>
    <col min="13080" max="13080" width="6.42578125" style="16" bestFit="1" customWidth="1"/>
    <col min="13081" max="13081" width="5.42578125" style="16" customWidth="1"/>
    <col min="13082" max="13082" width="3.28515625" style="16" customWidth="1"/>
    <col min="13083" max="13083" width="5.140625" style="16" customWidth="1"/>
    <col min="13084" max="13084" width="5.7109375" style="16" customWidth="1"/>
    <col min="13085" max="13086" width="5.28515625" style="16" customWidth="1"/>
    <col min="13087" max="13087" width="5.5703125" style="16" customWidth="1"/>
    <col min="13088" max="13088" width="5.140625" style="16" customWidth="1"/>
    <col min="13089" max="13089" width="3.85546875" style="16" customWidth="1"/>
    <col min="13090" max="13090" width="6.140625" style="16" customWidth="1"/>
    <col min="13091" max="13091" width="5.42578125" style="16" bestFit="1" customWidth="1"/>
    <col min="13092" max="13092" width="4.28515625" style="16" customWidth="1"/>
    <col min="13093" max="13093" width="3.85546875" style="16" customWidth="1"/>
    <col min="13094" max="13312" width="11.42578125" style="16"/>
    <col min="13313" max="13313" width="4.28515625" style="16" bestFit="1" customWidth="1"/>
    <col min="13314" max="13314" width="11.42578125" style="16" customWidth="1"/>
    <col min="13315" max="13315" width="5" style="16" customWidth="1"/>
    <col min="13316" max="13316" width="5.140625" style="16" customWidth="1"/>
    <col min="13317" max="13317" width="5.7109375" style="16" bestFit="1" customWidth="1"/>
    <col min="13318" max="13318" width="5.7109375" style="16" customWidth="1"/>
    <col min="13319" max="13319" width="5.5703125" style="16" bestFit="1" customWidth="1"/>
    <col min="13320" max="13320" width="5.7109375" style="16" customWidth="1"/>
    <col min="13321" max="13321" width="5.42578125" style="16" customWidth="1"/>
    <col min="13322" max="13322" width="5.28515625" style="16" customWidth="1"/>
    <col min="13323" max="13323" width="5.5703125" style="16" bestFit="1" customWidth="1"/>
    <col min="13324" max="13324" width="5.28515625" style="16" customWidth="1"/>
    <col min="13325" max="13327" width="5.42578125" style="16" bestFit="1" customWidth="1"/>
    <col min="13328" max="13328" width="3.7109375" style="16" customWidth="1"/>
    <col min="13329" max="13332" width="5.28515625" style="16" customWidth="1"/>
    <col min="13333" max="13335" width="5.42578125" style="16" bestFit="1" customWidth="1"/>
    <col min="13336" max="13336" width="6.42578125" style="16" bestFit="1" customWidth="1"/>
    <col min="13337" max="13337" width="5.42578125" style="16" customWidth="1"/>
    <col min="13338" max="13338" width="3.28515625" style="16" customWidth="1"/>
    <col min="13339" max="13339" width="5.140625" style="16" customWidth="1"/>
    <col min="13340" max="13340" width="5.7109375" style="16" customWidth="1"/>
    <col min="13341" max="13342" width="5.28515625" style="16" customWidth="1"/>
    <col min="13343" max="13343" width="5.5703125" style="16" customWidth="1"/>
    <col min="13344" max="13344" width="5.140625" style="16" customWidth="1"/>
    <col min="13345" max="13345" width="3.85546875" style="16" customWidth="1"/>
    <col min="13346" max="13346" width="6.140625" style="16" customWidth="1"/>
    <col min="13347" max="13347" width="5.42578125" style="16" bestFit="1" customWidth="1"/>
    <col min="13348" max="13348" width="4.28515625" style="16" customWidth="1"/>
    <col min="13349" max="13349" width="3.85546875" style="16" customWidth="1"/>
    <col min="13350" max="13568" width="11.42578125" style="16"/>
    <col min="13569" max="13569" width="4.28515625" style="16" bestFit="1" customWidth="1"/>
    <col min="13570" max="13570" width="11.42578125" style="16" customWidth="1"/>
    <col min="13571" max="13571" width="5" style="16" customWidth="1"/>
    <col min="13572" max="13572" width="5.140625" style="16" customWidth="1"/>
    <col min="13573" max="13573" width="5.7109375" style="16" bestFit="1" customWidth="1"/>
    <col min="13574" max="13574" width="5.7109375" style="16" customWidth="1"/>
    <col min="13575" max="13575" width="5.5703125" style="16" bestFit="1" customWidth="1"/>
    <col min="13576" max="13576" width="5.7109375" style="16" customWidth="1"/>
    <col min="13577" max="13577" width="5.42578125" style="16" customWidth="1"/>
    <col min="13578" max="13578" width="5.28515625" style="16" customWidth="1"/>
    <col min="13579" max="13579" width="5.5703125" style="16" bestFit="1" customWidth="1"/>
    <col min="13580" max="13580" width="5.28515625" style="16" customWidth="1"/>
    <col min="13581" max="13583" width="5.42578125" style="16" bestFit="1" customWidth="1"/>
    <col min="13584" max="13584" width="3.7109375" style="16" customWidth="1"/>
    <col min="13585" max="13588" width="5.28515625" style="16" customWidth="1"/>
    <col min="13589" max="13591" width="5.42578125" style="16" bestFit="1" customWidth="1"/>
    <col min="13592" max="13592" width="6.42578125" style="16" bestFit="1" customWidth="1"/>
    <col min="13593" max="13593" width="5.42578125" style="16" customWidth="1"/>
    <col min="13594" max="13594" width="3.28515625" style="16" customWidth="1"/>
    <col min="13595" max="13595" width="5.140625" style="16" customWidth="1"/>
    <col min="13596" max="13596" width="5.7109375" style="16" customWidth="1"/>
    <col min="13597" max="13598" width="5.28515625" style="16" customWidth="1"/>
    <col min="13599" max="13599" width="5.5703125" style="16" customWidth="1"/>
    <col min="13600" max="13600" width="5.140625" style="16" customWidth="1"/>
    <col min="13601" max="13601" width="3.85546875" style="16" customWidth="1"/>
    <col min="13602" max="13602" width="6.140625" style="16" customWidth="1"/>
    <col min="13603" max="13603" width="5.42578125" style="16" bestFit="1" customWidth="1"/>
    <col min="13604" max="13604" width="4.28515625" style="16" customWidth="1"/>
    <col min="13605" max="13605" width="3.85546875" style="16" customWidth="1"/>
    <col min="13606" max="13824" width="11.42578125" style="16"/>
    <col min="13825" max="13825" width="4.28515625" style="16" bestFit="1" customWidth="1"/>
    <col min="13826" max="13826" width="11.42578125" style="16" customWidth="1"/>
    <col min="13827" max="13827" width="5" style="16" customWidth="1"/>
    <col min="13828" max="13828" width="5.140625" style="16" customWidth="1"/>
    <col min="13829" max="13829" width="5.7109375" style="16" bestFit="1" customWidth="1"/>
    <col min="13830" max="13830" width="5.7109375" style="16" customWidth="1"/>
    <col min="13831" max="13831" width="5.5703125" style="16" bestFit="1" customWidth="1"/>
    <col min="13832" max="13832" width="5.7109375" style="16" customWidth="1"/>
    <col min="13833" max="13833" width="5.42578125" style="16" customWidth="1"/>
    <col min="13834" max="13834" width="5.28515625" style="16" customWidth="1"/>
    <col min="13835" max="13835" width="5.5703125" style="16" bestFit="1" customWidth="1"/>
    <col min="13836" max="13836" width="5.28515625" style="16" customWidth="1"/>
    <col min="13837" max="13839" width="5.42578125" style="16" bestFit="1" customWidth="1"/>
    <col min="13840" max="13840" width="3.7109375" style="16" customWidth="1"/>
    <col min="13841" max="13844" width="5.28515625" style="16" customWidth="1"/>
    <col min="13845" max="13847" width="5.42578125" style="16" bestFit="1" customWidth="1"/>
    <col min="13848" max="13848" width="6.42578125" style="16" bestFit="1" customWidth="1"/>
    <col min="13849" max="13849" width="5.42578125" style="16" customWidth="1"/>
    <col min="13850" max="13850" width="3.28515625" style="16" customWidth="1"/>
    <col min="13851" max="13851" width="5.140625" style="16" customWidth="1"/>
    <col min="13852" max="13852" width="5.7109375" style="16" customWidth="1"/>
    <col min="13853" max="13854" width="5.28515625" style="16" customWidth="1"/>
    <col min="13855" max="13855" width="5.5703125" style="16" customWidth="1"/>
    <col min="13856" max="13856" width="5.140625" style="16" customWidth="1"/>
    <col min="13857" max="13857" width="3.85546875" style="16" customWidth="1"/>
    <col min="13858" max="13858" width="6.140625" style="16" customWidth="1"/>
    <col min="13859" max="13859" width="5.42578125" style="16" bestFit="1" customWidth="1"/>
    <col min="13860" max="13860" width="4.28515625" style="16" customWidth="1"/>
    <col min="13861" max="13861" width="3.85546875" style="16" customWidth="1"/>
    <col min="13862" max="14080" width="11.42578125" style="16"/>
    <col min="14081" max="14081" width="4.28515625" style="16" bestFit="1" customWidth="1"/>
    <col min="14082" max="14082" width="11.42578125" style="16" customWidth="1"/>
    <col min="14083" max="14083" width="5" style="16" customWidth="1"/>
    <col min="14084" max="14084" width="5.140625" style="16" customWidth="1"/>
    <col min="14085" max="14085" width="5.7109375" style="16" bestFit="1" customWidth="1"/>
    <col min="14086" max="14086" width="5.7109375" style="16" customWidth="1"/>
    <col min="14087" max="14087" width="5.5703125" style="16" bestFit="1" customWidth="1"/>
    <col min="14088" max="14088" width="5.7109375" style="16" customWidth="1"/>
    <col min="14089" max="14089" width="5.42578125" style="16" customWidth="1"/>
    <col min="14090" max="14090" width="5.28515625" style="16" customWidth="1"/>
    <col min="14091" max="14091" width="5.5703125" style="16" bestFit="1" customWidth="1"/>
    <col min="14092" max="14092" width="5.28515625" style="16" customWidth="1"/>
    <col min="14093" max="14095" width="5.42578125" style="16" bestFit="1" customWidth="1"/>
    <col min="14096" max="14096" width="3.7109375" style="16" customWidth="1"/>
    <col min="14097" max="14100" width="5.28515625" style="16" customWidth="1"/>
    <col min="14101" max="14103" width="5.42578125" style="16" bestFit="1" customWidth="1"/>
    <col min="14104" max="14104" width="6.42578125" style="16" bestFit="1" customWidth="1"/>
    <col min="14105" max="14105" width="5.42578125" style="16" customWidth="1"/>
    <col min="14106" max="14106" width="3.28515625" style="16" customWidth="1"/>
    <col min="14107" max="14107" width="5.140625" style="16" customWidth="1"/>
    <col min="14108" max="14108" width="5.7109375" style="16" customWidth="1"/>
    <col min="14109" max="14110" width="5.28515625" style="16" customWidth="1"/>
    <col min="14111" max="14111" width="5.5703125" style="16" customWidth="1"/>
    <col min="14112" max="14112" width="5.140625" style="16" customWidth="1"/>
    <col min="14113" max="14113" width="3.85546875" style="16" customWidth="1"/>
    <col min="14114" max="14114" width="6.140625" style="16" customWidth="1"/>
    <col min="14115" max="14115" width="5.42578125" style="16" bestFit="1" customWidth="1"/>
    <col min="14116" max="14116" width="4.28515625" style="16" customWidth="1"/>
    <col min="14117" max="14117" width="3.85546875" style="16" customWidth="1"/>
    <col min="14118" max="14336" width="11.42578125" style="16"/>
    <col min="14337" max="14337" width="4.28515625" style="16" bestFit="1" customWidth="1"/>
    <col min="14338" max="14338" width="11.42578125" style="16" customWidth="1"/>
    <col min="14339" max="14339" width="5" style="16" customWidth="1"/>
    <col min="14340" max="14340" width="5.140625" style="16" customWidth="1"/>
    <col min="14341" max="14341" width="5.7109375" style="16" bestFit="1" customWidth="1"/>
    <col min="14342" max="14342" width="5.7109375" style="16" customWidth="1"/>
    <col min="14343" max="14343" width="5.5703125" style="16" bestFit="1" customWidth="1"/>
    <col min="14344" max="14344" width="5.7109375" style="16" customWidth="1"/>
    <col min="14345" max="14345" width="5.42578125" style="16" customWidth="1"/>
    <col min="14346" max="14346" width="5.28515625" style="16" customWidth="1"/>
    <col min="14347" max="14347" width="5.5703125" style="16" bestFit="1" customWidth="1"/>
    <col min="14348" max="14348" width="5.28515625" style="16" customWidth="1"/>
    <col min="14349" max="14351" width="5.42578125" style="16" bestFit="1" customWidth="1"/>
    <col min="14352" max="14352" width="3.7109375" style="16" customWidth="1"/>
    <col min="14353" max="14356" width="5.28515625" style="16" customWidth="1"/>
    <col min="14357" max="14359" width="5.42578125" style="16" bestFit="1" customWidth="1"/>
    <col min="14360" max="14360" width="6.42578125" style="16" bestFit="1" customWidth="1"/>
    <col min="14361" max="14361" width="5.42578125" style="16" customWidth="1"/>
    <col min="14362" max="14362" width="3.28515625" style="16" customWidth="1"/>
    <col min="14363" max="14363" width="5.140625" style="16" customWidth="1"/>
    <col min="14364" max="14364" width="5.7109375" style="16" customWidth="1"/>
    <col min="14365" max="14366" width="5.28515625" style="16" customWidth="1"/>
    <col min="14367" max="14367" width="5.5703125" style="16" customWidth="1"/>
    <col min="14368" max="14368" width="5.140625" style="16" customWidth="1"/>
    <col min="14369" max="14369" width="3.85546875" style="16" customWidth="1"/>
    <col min="14370" max="14370" width="6.140625" style="16" customWidth="1"/>
    <col min="14371" max="14371" width="5.42578125" style="16" bestFit="1" customWidth="1"/>
    <col min="14372" max="14372" width="4.28515625" style="16" customWidth="1"/>
    <col min="14373" max="14373" width="3.85546875" style="16" customWidth="1"/>
    <col min="14374" max="14592" width="11.42578125" style="16"/>
    <col min="14593" max="14593" width="4.28515625" style="16" bestFit="1" customWidth="1"/>
    <col min="14594" max="14594" width="11.42578125" style="16" customWidth="1"/>
    <col min="14595" max="14595" width="5" style="16" customWidth="1"/>
    <col min="14596" max="14596" width="5.140625" style="16" customWidth="1"/>
    <col min="14597" max="14597" width="5.7109375" style="16" bestFit="1" customWidth="1"/>
    <col min="14598" max="14598" width="5.7109375" style="16" customWidth="1"/>
    <col min="14599" max="14599" width="5.5703125" style="16" bestFit="1" customWidth="1"/>
    <col min="14600" max="14600" width="5.7109375" style="16" customWidth="1"/>
    <col min="14601" max="14601" width="5.42578125" style="16" customWidth="1"/>
    <col min="14602" max="14602" width="5.28515625" style="16" customWidth="1"/>
    <col min="14603" max="14603" width="5.5703125" style="16" bestFit="1" customWidth="1"/>
    <col min="14604" max="14604" width="5.28515625" style="16" customWidth="1"/>
    <col min="14605" max="14607" width="5.42578125" style="16" bestFit="1" customWidth="1"/>
    <col min="14608" max="14608" width="3.7109375" style="16" customWidth="1"/>
    <col min="14609" max="14612" width="5.28515625" style="16" customWidth="1"/>
    <col min="14613" max="14615" width="5.42578125" style="16" bestFit="1" customWidth="1"/>
    <col min="14616" max="14616" width="6.42578125" style="16" bestFit="1" customWidth="1"/>
    <col min="14617" max="14617" width="5.42578125" style="16" customWidth="1"/>
    <col min="14618" max="14618" width="3.28515625" style="16" customWidth="1"/>
    <col min="14619" max="14619" width="5.140625" style="16" customWidth="1"/>
    <col min="14620" max="14620" width="5.7109375" style="16" customWidth="1"/>
    <col min="14621" max="14622" width="5.28515625" style="16" customWidth="1"/>
    <col min="14623" max="14623" width="5.5703125" style="16" customWidth="1"/>
    <col min="14624" max="14624" width="5.140625" style="16" customWidth="1"/>
    <col min="14625" max="14625" width="3.85546875" style="16" customWidth="1"/>
    <col min="14626" max="14626" width="6.140625" style="16" customWidth="1"/>
    <col min="14627" max="14627" width="5.42578125" style="16" bestFit="1" customWidth="1"/>
    <col min="14628" max="14628" width="4.28515625" style="16" customWidth="1"/>
    <col min="14629" max="14629" width="3.85546875" style="16" customWidth="1"/>
    <col min="14630" max="14848" width="11.42578125" style="16"/>
    <col min="14849" max="14849" width="4.28515625" style="16" bestFit="1" customWidth="1"/>
    <col min="14850" max="14850" width="11.42578125" style="16" customWidth="1"/>
    <col min="14851" max="14851" width="5" style="16" customWidth="1"/>
    <col min="14852" max="14852" width="5.140625" style="16" customWidth="1"/>
    <col min="14853" max="14853" width="5.7109375" style="16" bestFit="1" customWidth="1"/>
    <col min="14854" max="14854" width="5.7109375" style="16" customWidth="1"/>
    <col min="14855" max="14855" width="5.5703125" style="16" bestFit="1" customWidth="1"/>
    <col min="14856" max="14856" width="5.7109375" style="16" customWidth="1"/>
    <col min="14857" max="14857" width="5.42578125" style="16" customWidth="1"/>
    <col min="14858" max="14858" width="5.28515625" style="16" customWidth="1"/>
    <col min="14859" max="14859" width="5.5703125" style="16" bestFit="1" customWidth="1"/>
    <col min="14860" max="14860" width="5.28515625" style="16" customWidth="1"/>
    <col min="14861" max="14863" width="5.42578125" style="16" bestFit="1" customWidth="1"/>
    <col min="14864" max="14864" width="3.7109375" style="16" customWidth="1"/>
    <col min="14865" max="14868" width="5.28515625" style="16" customWidth="1"/>
    <col min="14869" max="14871" width="5.42578125" style="16" bestFit="1" customWidth="1"/>
    <col min="14872" max="14872" width="6.42578125" style="16" bestFit="1" customWidth="1"/>
    <col min="14873" max="14873" width="5.42578125" style="16" customWidth="1"/>
    <col min="14874" max="14874" width="3.28515625" style="16" customWidth="1"/>
    <col min="14875" max="14875" width="5.140625" style="16" customWidth="1"/>
    <col min="14876" max="14876" width="5.7109375" style="16" customWidth="1"/>
    <col min="14877" max="14878" width="5.28515625" style="16" customWidth="1"/>
    <col min="14879" max="14879" width="5.5703125" style="16" customWidth="1"/>
    <col min="14880" max="14880" width="5.140625" style="16" customWidth="1"/>
    <col min="14881" max="14881" width="3.85546875" style="16" customWidth="1"/>
    <col min="14882" max="14882" width="6.140625" style="16" customWidth="1"/>
    <col min="14883" max="14883" width="5.42578125" style="16" bestFit="1" customWidth="1"/>
    <col min="14884" max="14884" width="4.28515625" style="16" customWidth="1"/>
    <col min="14885" max="14885" width="3.85546875" style="16" customWidth="1"/>
    <col min="14886" max="15104" width="11.42578125" style="16"/>
    <col min="15105" max="15105" width="4.28515625" style="16" bestFit="1" customWidth="1"/>
    <col min="15106" max="15106" width="11.42578125" style="16" customWidth="1"/>
    <col min="15107" max="15107" width="5" style="16" customWidth="1"/>
    <col min="15108" max="15108" width="5.140625" style="16" customWidth="1"/>
    <col min="15109" max="15109" width="5.7109375" style="16" bestFit="1" customWidth="1"/>
    <col min="15110" max="15110" width="5.7109375" style="16" customWidth="1"/>
    <col min="15111" max="15111" width="5.5703125" style="16" bestFit="1" customWidth="1"/>
    <col min="15112" max="15112" width="5.7109375" style="16" customWidth="1"/>
    <col min="15113" max="15113" width="5.42578125" style="16" customWidth="1"/>
    <col min="15114" max="15114" width="5.28515625" style="16" customWidth="1"/>
    <col min="15115" max="15115" width="5.5703125" style="16" bestFit="1" customWidth="1"/>
    <col min="15116" max="15116" width="5.28515625" style="16" customWidth="1"/>
    <col min="15117" max="15119" width="5.42578125" style="16" bestFit="1" customWidth="1"/>
    <col min="15120" max="15120" width="3.7109375" style="16" customWidth="1"/>
    <col min="15121" max="15124" width="5.28515625" style="16" customWidth="1"/>
    <col min="15125" max="15127" width="5.42578125" style="16" bestFit="1" customWidth="1"/>
    <col min="15128" max="15128" width="6.42578125" style="16" bestFit="1" customWidth="1"/>
    <col min="15129" max="15129" width="5.42578125" style="16" customWidth="1"/>
    <col min="15130" max="15130" width="3.28515625" style="16" customWidth="1"/>
    <col min="15131" max="15131" width="5.140625" style="16" customWidth="1"/>
    <col min="15132" max="15132" width="5.7109375" style="16" customWidth="1"/>
    <col min="15133" max="15134" width="5.28515625" style="16" customWidth="1"/>
    <col min="15135" max="15135" width="5.5703125" style="16" customWidth="1"/>
    <col min="15136" max="15136" width="5.140625" style="16" customWidth="1"/>
    <col min="15137" max="15137" width="3.85546875" style="16" customWidth="1"/>
    <col min="15138" max="15138" width="6.140625" style="16" customWidth="1"/>
    <col min="15139" max="15139" width="5.42578125" style="16" bestFit="1" customWidth="1"/>
    <col min="15140" max="15140" width="4.28515625" style="16" customWidth="1"/>
    <col min="15141" max="15141" width="3.85546875" style="16" customWidth="1"/>
    <col min="15142" max="15360" width="11.42578125" style="16"/>
    <col min="15361" max="15361" width="4.28515625" style="16" bestFit="1" customWidth="1"/>
    <col min="15362" max="15362" width="11.42578125" style="16" customWidth="1"/>
    <col min="15363" max="15363" width="5" style="16" customWidth="1"/>
    <col min="15364" max="15364" width="5.140625" style="16" customWidth="1"/>
    <col min="15365" max="15365" width="5.7109375" style="16" bestFit="1" customWidth="1"/>
    <col min="15366" max="15366" width="5.7109375" style="16" customWidth="1"/>
    <col min="15367" max="15367" width="5.5703125" style="16" bestFit="1" customWidth="1"/>
    <col min="15368" max="15368" width="5.7109375" style="16" customWidth="1"/>
    <col min="15369" max="15369" width="5.42578125" style="16" customWidth="1"/>
    <col min="15370" max="15370" width="5.28515625" style="16" customWidth="1"/>
    <col min="15371" max="15371" width="5.5703125" style="16" bestFit="1" customWidth="1"/>
    <col min="15372" max="15372" width="5.28515625" style="16" customWidth="1"/>
    <col min="15373" max="15375" width="5.42578125" style="16" bestFit="1" customWidth="1"/>
    <col min="15376" max="15376" width="3.7109375" style="16" customWidth="1"/>
    <col min="15377" max="15380" width="5.28515625" style="16" customWidth="1"/>
    <col min="15381" max="15383" width="5.42578125" style="16" bestFit="1" customWidth="1"/>
    <col min="15384" max="15384" width="6.42578125" style="16" bestFit="1" customWidth="1"/>
    <col min="15385" max="15385" width="5.42578125" style="16" customWidth="1"/>
    <col min="15386" max="15386" width="3.28515625" style="16" customWidth="1"/>
    <col min="15387" max="15387" width="5.140625" style="16" customWidth="1"/>
    <col min="15388" max="15388" width="5.7109375" style="16" customWidth="1"/>
    <col min="15389" max="15390" width="5.28515625" style="16" customWidth="1"/>
    <col min="15391" max="15391" width="5.5703125" style="16" customWidth="1"/>
    <col min="15392" max="15392" width="5.140625" style="16" customWidth="1"/>
    <col min="15393" max="15393" width="3.85546875" style="16" customWidth="1"/>
    <col min="15394" max="15394" width="6.140625" style="16" customWidth="1"/>
    <col min="15395" max="15395" width="5.42578125" style="16" bestFit="1" customWidth="1"/>
    <col min="15396" max="15396" width="4.28515625" style="16" customWidth="1"/>
    <col min="15397" max="15397" width="3.85546875" style="16" customWidth="1"/>
    <col min="15398" max="15616" width="11.42578125" style="16"/>
    <col min="15617" max="15617" width="4.28515625" style="16" bestFit="1" customWidth="1"/>
    <col min="15618" max="15618" width="11.42578125" style="16" customWidth="1"/>
    <col min="15619" max="15619" width="5" style="16" customWidth="1"/>
    <col min="15620" max="15620" width="5.140625" style="16" customWidth="1"/>
    <col min="15621" max="15621" width="5.7109375" style="16" bestFit="1" customWidth="1"/>
    <col min="15622" max="15622" width="5.7109375" style="16" customWidth="1"/>
    <col min="15623" max="15623" width="5.5703125" style="16" bestFit="1" customWidth="1"/>
    <col min="15624" max="15624" width="5.7109375" style="16" customWidth="1"/>
    <col min="15625" max="15625" width="5.42578125" style="16" customWidth="1"/>
    <col min="15626" max="15626" width="5.28515625" style="16" customWidth="1"/>
    <col min="15627" max="15627" width="5.5703125" style="16" bestFit="1" customWidth="1"/>
    <col min="15628" max="15628" width="5.28515625" style="16" customWidth="1"/>
    <col min="15629" max="15631" width="5.42578125" style="16" bestFit="1" customWidth="1"/>
    <col min="15632" max="15632" width="3.7109375" style="16" customWidth="1"/>
    <col min="15633" max="15636" width="5.28515625" style="16" customWidth="1"/>
    <col min="15637" max="15639" width="5.42578125" style="16" bestFit="1" customWidth="1"/>
    <col min="15640" max="15640" width="6.42578125" style="16" bestFit="1" customWidth="1"/>
    <col min="15641" max="15641" width="5.42578125" style="16" customWidth="1"/>
    <col min="15642" max="15642" width="3.28515625" style="16" customWidth="1"/>
    <col min="15643" max="15643" width="5.140625" style="16" customWidth="1"/>
    <col min="15644" max="15644" width="5.7109375" style="16" customWidth="1"/>
    <col min="15645" max="15646" width="5.28515625" style="16" customWidth="1"/>
    <col min="15647" max="15647" width="5.5703125" style="16" customWidth="1"/>
    <col min="15648" max="15648" width="5.140625" style="16" customWidth="1"/>
    <col min="15649" max="15649" width="3.85546875" style="16" customWidth="1"/>
    <col min="15650" max="15650" width="6.140625" style="16" customWidth="1"/>
    <col min="15651" max="15651" width="5.42578125" style="16" bestFit="1" customWidth="1"/>
    <col min="15652" max="15652" width="4.28515625" style="16" customWidth="1"/>
    <col min="15653" max="15653" width="3.85546875" style="16" customWidth="1"/>
    <col min="15654" max="15872" width="11.42578125" style="16"/>
    <col min="15873" max="15873" width="4.28515625" style="16" bestFit="1" customWidth="1"/>
    <col min="15874" max="15874" width="11.42578125" style="16" customWidth="1"/>
    <col min="15875" max="15875" width="5" style="16" customWidth="1"/>
    <col min="15876" max="15876" width="5.140625" style="16" customWidth="1"/>
    <col min="15877" max="15877" width="5.7109375" style="16" bestFit="1" customWidth="1"/>
    <col min="15878" max="15878" width="5.7109375" style="16" customWidth="1"/>
    <col min="15879" max="15879" width="5.5703125" style="16" bestFit="1" customWidth="1"/>
    <col min="15880" max="15880" width="5.7109375" style="16" customWidth="1"/>
    <col min="15881" max="15881" width="5.42578125" style="16" customWidth="1"/>
    <col min="15882" max="15882" width="5.28515625" style="16" customWidth="1"/>
    <col min="15883" max="15883" width="5.5703125" style="16" bestFit="1" customWidth="1"/>
    <col min="15884" max="15884" width="5.28515625" style="16" customWidth="1"/>
    <col min="15885" max="15887" width="5.42578125" style="16" bestFit="1" customWidth="1"/>
    <col min="15888" max="15888" width="3.7109375" style="16" customWidth="1"/>
    <col min="15889" max="15892" width="5.28515625" style="16" customWidth="1"/>
    <col min="15893" max="15895" width="5.42578125" style="16" bestFit="1" customWidth="1"/>
    <col min="15896" max="15896" width="6.42578125" style="16" bestFit="1" customWidth="1"/>
    <col min="15897" max="15897" width="5.42578125" style="16" customWidth="1"/>
    <col min="15898" max="15898" width="3.28515625" style="16" customWidth="1"/>
    <col min="15899" max="15899" width="5.140625" style="16" customWidth="1"/>
    <col min="15900" max="15900" width="5.7109375" style="16" customWidth="1"/>
    <col min="15901" max="15902" width="5.28515625" style="16" customWidth="1"/>
    <col min="15903" max="15903" width="5.5703125" style="16" customWidth="1"/>
    <col min="15904" max="15904" width="5.140625" style="16" customWidth="1"/>
    <col min="15905" max="15905" width="3.85546875" style="16" customWidth="1"/>
    <col min="15906" max="15906" width="6.140625" style="16" customWidth="1"/>
    <col min="15907" max="15907" width="5.42578125" style="16" bestFit="1" customWidth="1"/>
    <col min="15908" max="15908" width="4.28515625" style="16" customWidth="1"/>
    <col min="15909" max="15909" width="3.85546875" style="16" customWidth="1"/>
    <col min="15910" max="16128" width="11.42578125" style="16"/>
    <col min="16129" max="16129" width="4.28515625" style="16" bestFit="1" customWidth="1"/>
    <col min="16130" max="16130" width="11.42578125" style="16" customWidth="1"/>
    <col min="16131" max="16131" width="5" style="16" customWidth="1"/>
    <col min="16132" max="16132" width="5.140625" style="16" customWidth="1"/>
    <col min="16133" max="16133" width="5.7109375" style="16" bestFit="1" customWidth="1"/>
    <col min="16134" max="16134" width="5.7109375" style="16" customWidth="1"/>
    <col min="16135" max="16135" width="5.5703125" style="16" bestFit="1" customWidth="1"/>
    <col min="16136" max="16136" width="5.7109375" style="16" customWidth="1"/>
    <col min="16137" max="16137" width="5.42578125" style="16" customWidth="1"/>
    <col min="16138" max="16138" width="5.28515625" style="16" customWidth="1"/>
    <col min="16139" max="16139" width="5.5703125" style="16" bestFit="1" customWidth="1"/>
    <col min="16140" max="16140" width="5.28515625" style="16" customWidth="1"/>
    <col min="16141" max="16143" width="5.42578125" style="16" bestFit="1" customWidth="1"/>
    <col min="16144" max="16144" width="3.7109375" style="16" customWidth="1"/>
    <col min="16145" max="16148" width="5.28515625" style="16" customWidth="1"/>
    <col min="16149" max="16151" width="5.42578125" style="16" bestFit="1" customWidth="1"/>
    <col min="16152" max="16152" width="6.42578125" style="16" bestFit="1" customWidth="1"/>
    <col min="16153" max="16153" width="5.42578125" style="16" customWidth="1"/>
    <col min="16154" max="16154" width="3.28515625" style="16" customWidth="1"/>
    <col min="16155" max="16155" width="5.140625" style="16" customWidth="1"/>
    <col min="16156" max="16156" width="5.7109375" style="16" customWidth="1"/>
    <col min="16157" max="16158" width="5.28515625" style="16" customWidth="1"/>
    <col min="16159" max="16159" width="5.5703125" style="16" customWidth="1"/>
    <col min="16160" max="16160" width="5.140625" style="16" customWidth="1"/>
    <col min="16161" max="16161" width="3.85546875" style="16" customWidth="1"/>
    <col min="16162" max="16162" width="6.140625" style="16" customWidth="1"/>
    <col min="16163" max="16163" width="5.42578125" style="16" bestFit="1" customWidth="1"/>
    <col min="16164" max="16164" width="4.28515625" style="16" customWidth="1"/>
    <col min="16165" max="16165" width="3.85546875" style="16" customWidth="1"/>
    <col min="16166" max="16384" width="11.42578125" style="16"/>
  </cols>
  <sheetData>
    <row r="1" spans="1:42" s="17" customFormat="1" ht="12" x14ac:dyDescent="0.2">
      <c r="A1" s="343" t="s">
        <v>6</v>
      </c>
      <c r="B1" s="343"/>
      <c r="C1" s="296" t="str">
        <f>IF(المدخلات!I2&lt;&gt;"",المدخلات!I2,"")</f>
        <v/>
      </c>
      <c r="D1" s="296"/>
      <c r="E1" s="296"/>
      <c r="F1" s="296"/>
      <c r="G1" s="68"/>
      <c r="H1" s="343" t="s">
        <v>7</v>
      </c>
      <c r="I1" s="343"/>
      <c r="J1" s="296" t="str">
        <f>IF(المدخلات!I3&lt;&gt;"",المدخلات!I3,"")</f>
        <v/>
      </c>
      <c r="K1" s="296"/>
      <c r="L1" s="296"/>
      <c r="M1" s="296"/>
      <c r="N1" s="68"/>
      <c r="O1" s="343" t="s">
        <v>8</v>
      </c>
      <c r="P1" s="343"/>
      <c r="Q1" s="296" t="str">
        <f>IF(المدخلات!I4&lt;&gt;"",المدخلات!I4,"")</f>
        <v/>
      </c>
      <c r="R1" s="296"/>
      <c r="S1" s="296"/>
      <c r="T1" s="68"/>
      <c r="U1" s="343" t="s">
        <v>9</v>
      </c>
      <c r="V1" s="343"/>
      <c r="W1" s="296" t="str">
        <f>IF(المدخلات!I5&lt;&gt;"",المدخلات!I5,"")</f>
        <v>2019-2018</v>
      </c>
      <c r="X1" s="296"/>
      <c r="Y1" s="296"/>
      <c r="Z1" s="68"/>
      <c r="AA1" s="68"/>
      <c r="AB1" s="68"/>
    </row>
    <row r="2" spans="1:42" s="72" customFormat="1" ht="8.25" customHeight="1" x14ac:dyDescent="0.2">
      <c r="A2" s="69"/>
      <c r="B2" s="47"/>
      <c r="C2" s="47"/>
      <c r="D2" s="70"/>
      <c r="E2" s="70"/>
      <c r="F2" s="70"/>
      <c r="G2" s="70"/>
      <c r="H2" s="47"/>
      <c r="I2" s="70"/>
      <c r="J2" s="70"/>
      <c r="K2" s="70"/>
      <c r="L2" s="70"/>
      <c r="M2" s="70"/>
      <c r="N2" s="70"/>
      <c r="O2" s="47"/>
      <c r="P2" s="69"/>
      <c r="Q2" s="47"/>
      <c r="R2" s="47"/>
      <c r="S2" s="70"/>
      <c r="T2" s="70"/>
      <c r="U2" s="70"/>
      <c r="V2" s="47"/>
      <c r="W2" s="69"/>
      <c r="X2" s="47"/>
      <c r="Y2" s="70"/>
      <c r="Z2" s="70"/>
      <c r="AA2" s="71"/>
      <c r="AB2" s="70"/>
      <c r="AC2" s="70"/>
    </row>
    <row r="3" spans="1:42" s="17" customFormat="1" ht="12" x14ac:dyDescent="0.2">
      <c r="B3" s="67"/>
      <c r="C3" s="67"/>
      <c r="D3" s="297" t="s">
        <v>16</v>
      </c>
      <c r="E3" s="297"/>
      <c r="F3" s="297"/>
      <c r="G3" s="297"/>
      <c r="H3" s="297"/>
      <c r="I3" s="297"/>
      <c r="J3" s="297"/>
      <c r="K3" s="298" t="s">
        <v>62</v>
      </c>
      <c r="L3" s="298"/>
      <c r="M3" s="298"/>
      <c r="N3" s="298"/>
      <c r="O3" s="298"/>
      <c r="P3" s="298"/>
      <c r="Q3" s="299" t="s">
        <v>18</v>
      </c>
      <c r="R3" s="300"/>
      <c r="S3" s="300"/>
      <c r="T3" s="300"/>
      <c r="U3" s="300"/>
      <c r="V3" s="300"/>
      <c r="W3" s="301"/>
      <c r="X3" s="286" t="s">
        <v>19</v>
      </c>
      <c r="Y3" s="286"/>
      <c r="Z3" s="286"/>
      <c r="AA3" s="286"/>
    </row>
    <row r="4" spans="1:42" s="106" customFormat="1" ht="37.5" customHeight="1" x14ac:dyDescent="0.25">
      <c r="A4" s="94" t="s">
        <v>0</v>
      </c>
      <c r="B4" s="95" t="s">
        <v>99</v>
      </c>
      <c r="C4" s="94" t="s">
        <v>20</v>
      </c>
      <c r="D4" s="96" t="s">
        <v>21</v>
      </c>
      <c r="E4" s="97" t="s">
        <v>22</v>
      </c>
      <c r="F4" s="97" t="s">
        <v>114</v>
      </c>
      <c r="G4" s="97" t="s">
        <v>23</v>
      </c>
      <c r="H4" s="98" t="s">
        <v>24</v>
      </c>
      <c r="I4" s="98" t="s">
        <v>25</v>
      </c>
      <c r="J4" s="99" t="s">
        <v>26</v>
      </c>
      <c r="K4" s="100" t="s">
        <v>27</v>
      </c>
      <c r="L4" s="101" t="s">
        <v>28</v>
      </c>
      <c r="M4" s="101" t="s">
        <v>29</v>
      </c>
      <c r="N4" s="98" t="s">
        <v>24</v>
      </c>
      <c r="O4" s="98" t="s">
        <v>25</v>
      </c>
      <c r="P4" s="99" t="s">
        <v>26</v>
      </c>
      <c r="Q4" s="102" t="s">
        <v>30</v>
      </c>
      <c r="R4" s="103" t="s">
        <v>31</v>
      </c>
      <c r="S4" s="103" t="s">
        <v>32</v>
      </c>
      <c r="T4" s="103" t="s">
        <v>33</v>
      </c>
      <c r="U4" s="98" t="s">
        <v>24</v>
      </c>
      <c r="V4" s="98" t="s">
        <v>25</v>
      </c>
      <c r="W4" s="104" t="s">
        <v>26</v>
      </c>
      <c r="X4" s="98" t="s">
        <v>34</v>
      </c>
      <c r="Y4" s="98" t="s">
        <v>35</v>
      </c>
      <c r="Z4" s="98" t="s">
        <v>36</v>
      </c>
      <c r="AA4" s="105" t="s">
        <v>37</v>
      </c>
      <c r="AC4" s="184" t="s">
        <v>0</v>
      </c>
      <c r="AD4" s="185" t="s">
        <v>99</v>
      </c>
      <c r="AE4" s="184" t="s">
        <v>96</v>
      </c>
      <c r="AF4" s="184" t="s">
        <v>115</v>
      </c>
      <c r="AG4" s="184" t="s">
        <v>97</v>
      </c>
      <c r="AH4" s="186"/>
      <c r="AI4" s="186"/>
      <c r="AJ4" s="183"/>
      <c r="AK4" s="186"/>
      <c r="AL4" s="186"/>
      <c r="AM4" s="186"/>
      <c r="AN4" s="120"/>
      <c r="AO4" s="120"/>
      <c r="AP4" s="120"/>
    </row>
    <row r="5" spans="1:42" s="74" customFormat="1" x14ac:dyDescent="0.25">
      <c r="A5" s="75">
        <f>IF(المدخلات!C2&lt;&gt;0,المدخلات!C2,"")</f>
        <v>1</v>
      </c>
      <c r="B5" s="24" t="str">
        <f>IF(المدخلات!D2&lt;&gt;"",المدخلات!D2,"")</f>
        <v/>
      </c>
      <c r="C5" s="25" t="str">
        <f>IF(المدخلات!E2&lt;&gt;"",المدخلات!E2,"")</f>
        <v/>
      </c>
      <c r="D5" s="26"/>
      <c r="E5" s="26"/>
      <c r="F5" s="26"/>
      <c r="G5" s="26"/>
      <c r="H5" s="27">
        <f>IF(A5&lt;&gt;"",SUM(D5:G5),"")</f>
        <v>0</v>
      </c>
      <c r="I5" s="28">
        <f>IF(A5&lt;&gt;"",(D5+E5+F5+G5)/4,"")</f>
        <v>0</v>
      </c>
      <c r="J5" s="29">
        <f>IF(A5&lt;&gt;"",RANK(I5,I$5:I$44,0),"")</f>
        <v>1</v>
      </c>
      <c r="K5" s="26"/>
      <c r="L5" s="26"/>
      <c r="M5" s="26"/>
      <c r="N5" s="27">
        <f>IF(A5&lt;&gt;"",SUM(K5:M5),"")</f>
        <v>0</v>
      </c>
      <c r="O5" s="28">
        <f>IF(A5&lt;&gt;"",(K5+L5+M5)/3,"")</f>
        <v>0</v>
      </c>
      <c r="P5" s="29">
        <f>IF(A5&lt;&gt;"",RANK(O5,O$5:O$44,0),"")</f>
        <v>1</v>
      </c>
      <c r="Q5" s="26"/>
      <c r="R5" s="26"/>
      <c r="S5" s="26"/>
      <c r="T5" s="26"/>
      <c r="U5" s="27">
        <f t="shared" ref="U5:U44" si="0">IF(A5&lt;&gt;"",IF(T5&lt;&gt;7.77,SUM(Q5:T5),SUM(Q5:S5)),"")</f>
        <v>0</v>
      </c>
      <c r="V5" s="28">
        <f>IF(A5&lt;&gt;"",IF(T5=7.77,U5/3,U5/4),"")</f>
        <v>0</v>
      </c>
      <c r="W5" s="30">
        <f t="shared" ref="W5:W44" si="1">IF(A5&lt;&gt;"",RANK(V5,V$5:V$44,0),"")</f>
        <v>1</v>
      </c>
      <c r="X5" s="31">
        <f>IF(A5&lt;&gt;"",I5*2+O5*2+V5,"")</f>
        <v>0</v>
      </c>
      <c r="Y5" s="31">
        <f>IF(A5&lt;&gt;"",(I5*2+O5*2+V5)/5,"")</f>
        <v>0</v>
      </c>
      <c r="Z5" s="32">
        <f>IF(A5&lt;&gt;"",RANK(Y5,Y$5:Y$44,0),"")</f>
        <v>1</v>
      </c>
      <c r="AA5" s="33" t="str">
        <f t="shared" ref="AA5:AA44" si="2">IF(A5&lt;&gt;"",IF(Y5&gt;=16,"شكر",IF(Y5&gt;=15,"شرف",IF(Y5&gt;=14,"تشجيع",IF(Y5&gt;=13,"رضا","")))),"")</f>
        <v/>
      </c>
      <c r="AC5" s="187">
        <f>ثلاثي3!A5</f>
        <v>1</v>
      </c>
      <c r="AD5" s="195" t="str">
        <f>ثلاثي3!B5</f>
        <v/>
      </c>
      <c r="AE5" s="188">
        <f>(ثلاثي1!Y5+1.5*ثلاثي2!Y5+2*ثلاثي3!Y5)/4.5</f>
        <v>0</v>
      </c>
      <c r="AF5" s="188">
        <f>((ثلاثي1!E5+ثلاثي2!E5+ثلاثي3!E5)/3+(ثلاثي1!K5+ثلاثي2!K5+ثلاثي3!K5)/3)/2</f>
        <v>0</v>
      </c>
      <c r="AG5" s="189" t="str">
        <f>IF(AE5&gt;=10,"يرتقي",IF(AND(AE5&gt;=9,AF5&gt;=9),"يرتقي بالإسعاف",""))</f>
        <v/>
      </c>
      <c r="AH5" s="183"/>
      <c r="AI5" s="350" t="s">
        <v>98</v>
      </c>
      <c r="AJ5" s="350"/>
      <c r="AK5" s="350"/>
      <c r="AL5" s="350"/>
      <c r="AM5" s="183"/>
      <c r="AN5" s="186"/>
      <c r="AO5" s="186"/>
      <c r="AP5" s="186"/>
    </row>
    <row r="6" spans="1:42" s="74" customFormat="1" ht="15" customHeight="1" x14ac:dyDescent="0.25">
      <c r="A6" s="75">
        <f>IF(المدخلات!C3&lt;&gt;0,المدخلات!C3,"")</f>
        <v>2</v>
      </c>
      <c r="B6" s="24" t="str">
        <f>IF(المدخلات!D3&lt;&gt;"",المدخلات!D3,"")</f>
        <v/>
      </c>
      <c r="C6" s="25" t="str">
        <f>IF(المدخلات!E3&lt;&gt;"",المدخلات!E3,"")</f>
        <v/>
      </c>
      <c r="D6" s="26"/>
      <c r="E6" s="26"/>
      <c r="F6" s="26"/>
      <c r="G6" s="26"/>
      <c r="H6" s="27">
        <f t="shared" ref="H6:H44" si="3">IF(A6&lt;&gt;"",SUM(D6:G6),"")</f>
        <v>0</v>
      </c>
      <c r="I6" s="28">
        <f t="shared" ref="I6:I44" si="4">IF(A6&lt;&gt;"",(D6+E6+F6+G6)/4,"")</f>
        <v>0</v>
      </c>
      <c r="J6" s="29">
        <f t="shared" ref="J6:J44" si="5">IF(A6&lt;&gt;"",RANK(I6,I$5:I$44,0),"")</f>
        <v>1</v>
      </c>
      <c r="K6" s="26"/>
      <c r="L6" s="26"/>
      <c r="M6" s="26"/>
      <c r="N6" s="27">
        <f t="shared" ref="N6:N39" si="6">IF(A6&lt;&gt;"",SUM(K6:M6),"")</f>
        <v>0</v>
      </c>
      <c r="O6" s="28">
        <f t="shared" ref="O6:O44" si="7">IF(A6&lt;&gt;"",(K6+L6+M6)/3,"")</f>
        <v>0</v>
      </c>
      <c r="P6" s="29">
        <f t="shared" ref="P6:P44" si="8">IF(A6&lt;&gt;"",RANK(O6,O$5:O$44,0),"")</f>
        <v>1</v>
      </c>
      <c r="Q6" s="26"/>
      <c r="R6" s="26"/>
      <c r="S6" s="26"/>
      <c r="T6" s="26"/>
      <c r="U6" s="27">
        <f t="shared" si="0"/>
        <v>0</v>
      </c>
      <c r="V6" s="28">
        <f t="shared" ref="V6:V44" si="9">IF(A6&lt;&gt;"",IF(T6=7.77,U6/3,U6/4),"")</f>
        <v>0</v>
      </c>
      <c r="W6" s="30">
        <f t="shared" si="1"/>
        <v>1</v>
      </c>
      <c r="X6" s="31">
        <f t="shared" ref="X6:X44" si="10">IF(A6&lt;&gt;"",I6*2+O6*2+V6,"")</f>
        <v>0</v>
      </c>
      <c r="Y6" s="31">
        <f t="shared" ref="Y6:Y44" si="11">IF(A6&lt;&gt;"",(I6*2+O6*2+V6)/5,"")</f>
        <v>0</v>
      </c>
      <c r="Z6" s="32">
        <f t="shared" ref="Z6:Z44" si="12">IF(A6&lt;&gt;"",RANK(Y6,Y$5:Y$44,0),"")</f>
        <v>1</v>
      </c>
      <c r="AA6" s="33" t="str">
        <f t="shared" si="2"/>
        <v/>
      </c>
      <c r="AC6" s="187">
        <f>ثلاثي3!A6</f>
        <v>2</v>
      </c>
      <c r="AD6" s="195" t="str">
        <f>ثلاثي3!B6</f>
        <v/>
      </c>
      <c r="AE6" s="188">
        <f>(ثلاثي1!Y6+1.5*ثلاثي2!Y6+2*ثلاثي3!Y6)/4.5</f>
        <v>0</v>
      </c>
      <c r="AF6" s="188">
        <f>((ثلاثي1!E6+ثلاثي2!E6+ثلاثي3!E6)/3+(ثلاثي1!K6+ثلاثي2!K6+ثلاثي3!K6)/3)/2</f>
        <v>0</v>
      </c>
      <c r="AG6" s="189" t="str">
        <f t="shared" ref="AG6:AG49" si="13">IF(AE6&gt;=10,"يرتقي",IF(AND(AE6&gt;=9,AF6&gt;=9),"يرتقي بالإسعاف",""))</f>
        <v/>
      </c>
      <c r="AH6" s="183"/>
      <c r="AI6" s="222"/>
      <c r="AJ6" s="223" t="s">
        <v>56</v>
      </c>
      <c r="AK6" s="223" t="s">
        <v>57</v>
      </c>
      <c r="AL6" s="222" t="s">
        <v>58</v>
      </c>
      <c r="AM6" s="183"/>
      <c r="AN6" s="183"/>
      <c r="AO6" s="186"/>
      <c r="AP6" s="186"/>
    </row>
    <row r="7" spans="1:42" s="74" customFormat="1" x14ac:dyDescent="0.25">
      <c r="A7" s="75">
        <f>IF(المدخلات!C4&lt;&gt;0,المدخلات!C4,"")</f>
        <v>3</v>
      </c>
      <c r="B7" s="24" t="str">
        <f>IF(المدخلات!D4&lt;&gt;"",المدخلات!D4,"")</f>
        <v/>
      </c>
      <c r="C7" s="25" t="str">
        <f>IF(المدخلات!E4&lt;&gt;"",المدخلات!E4,"")</f>
        <v/>
      </c>
      <c r="D7" s="26"/>
      <c r="E7" s="26"/>
      <c r="F7" s="26"/>
      <c r="G7" s="26"/>
      <c r="H7" s="27">
        <f t="shared" si="3"/>
        <v>0</v>
      </c>
      <c r="I7" s="28">
        <f t="shared" si="4"/>
        <v>0</v>
      </c>
      <c r="J7" s="29">
        <f t="shared" si="5"/>
        <v>1</v>
      </c>
      <c r="K7" s="26"/>
      <c r="L7" s="26"/>
      <c r="M7" s="26"/>
      <c r="N7" s="27">
        <f t="shared" si="6"/>
        <v>0</v>
      </c>
      <c r="O7" s="28">
        <f t="shared" si="7"/>
        <v>0</v>
      </c>
      <c r="P7" s="29">
        <f t="shared" si="8"/>
        <v>1</v>
      </c>
      <c r="Q7" s="26"/>
      <c r="R7" s="26"/>
      <c r="S7" s="26"/>
      <c r="T7" s="26"/>
      <c r="U7" s="27">
        <f t="shared" si="0"/>
        <v>0</v>
      </c>
      <c r="V7" s="28">
        <f t="shared" si="9"/>
        <v>0</v>
      </c>
      <c r="W7" s="30">
        <f t="shared" si="1"/>
        <v>1</v>
      </c>
      <c r="X7" s="31">
        <f t="shared" si="10"/>
        <v>0</v>
      </c>
      <c r="Y7" s="31">
        <f t="shared" si="11"/>
        <v>0</v>
      </c>
      <c r="Z7" s="32">
        <f t="shared" si="12"/>
        <v>1</v>
      </c>
      <c r="AA7" s="33" t="str">
        <f t="shared" si="2"/>
        <v/>
      </c>
      <c r="AC7" s="187">
        <f>ثلاثي3!A7</f>
        <v>3</v>
      </c>
      <c r="AD7" s="195" t="str">
        <f>ثلاثي3!B7</f>
        <v/>
      </c>
      <c r="AE7" s="188">
        <f>(ثلاثي1!Y7+1.5*ثلاثي2!Y7+2*ثلاثي3!Y7)/4.5</f>
        <v>0</v>
      </c>
      <c r="AF7" s="188">
        <f>((ثلاثي1!E7+ثلاثي2!E7+ثلاثي3!E7)/3+(ثلاثي1!K7+ثلاثي2!K7+ثلاثي3!K7)/3)/2</f>
        <v>0</v>
      </c>
      <c r="AG7" s="189" t="str">
        <f t="shared" si="13"/>
        <v/>
      </c>
      <c r="AH7" s="183"/>
      <c r="AI7" s="222" t="s">
        <v>59</v>
      </c>
      <c r="AJ7" s="224">
        <f>COUNTIFS(C5:C49,"أنثى",AE5:AE49,"&lt;10")</f>
        <v>0</v>
      </c>
      <c r="AK7" s="224">
        <f>COUNTIFS(C5:C49,"أنثى",AE5:AE49,"&gt;=10")</f>
        <v>0</v>
      </c>
      <c r="AL7" s="224">
        <f>SUM(AJ7:AK7)</f>
        <v>0</v>
      </c>
      <c r="AM7" s="183"/>
      <c r="AN7" s="183"/>
      <c r="AO7" s="183"/>
      <c r="AP7" s="183"/>
    </row>
    <row r="8" spans="1:42" s="74" customFormat="1" x14ac:dyDescent="0.25">
      <c r="A8" s="75">
        <f>IF(المدخلات!C5&lt;&gt;0,المدخلات!C5,"")</f>
        <v>4</v>
      </c>
      <c r="B8" s="24" t="str">
        <f>IF(المدخلات!D5&lt;&gt;"",المدخلات!D5,"")</f>
        <v/>
      </c>
      <c r="C8" s="25" t="str">
        <f>IF(المدخلات!E5&lt;&gt;"",المدخلات!E5,"")</f>
        <v/>
      </c>
      <c r="D8" s="26"/>
      <c r="E8" s="26"/>
      <c r="F8" s="26"/>
      <c r="G8" s="26"/>
      <c r="H8" s="27">
        <f t="shared" si="3"/>
        <v>0</v>
      </c>
      <c r="I8" s="28">
        <f t="shared" si="4"/>
        <v>0</v>
      </c>
      <c r="J8" s="29">
        <f t="shared" si="5"/>
        <v>1</v>
      </c>
      <c r="K8" s="26"/>
      <c r="L8" s="26"/>
      <c r="M8" s="26"/>
      <c r="N8" s="27">
        <f t="shared" si="6"/>
        <v>0</v>
      </c>
      <c r="O8" s="28">
        <f t="shared" si="7"/>
        <v>0</v>
      </c>
      <c r="P8" s="29">
        <f t="shared" si="8"/>
        <v>1</v>
      </c>
      <c r="Q8" s="26"/>
      <c r="R8" s="26"/>
      <c r="S8" s="26"/>
      <c r="T8" s="26"/>
      <c r="U8" s="27">
        <f t="shared" si="0"/>
        <v>0</v>
      </c>
      <c r="V8" s="28">
        <f t="shared" si="9"/>
        <v>0</v>
      </c>
      <c r="W8" s="30">
        <f t="shared" si="1"/>
        <v>1</v>
      </c>
      <c r="X8" s="31">
        <f t="shared" si="10"/>
        <v>0</v>
      </c>
      <c r="Y8" s="31">
        <f t="shared" si="11"/>
        <v>0</v>
      </c>
      <c r="Z8" s="32">
        <f t="shared" si="12"/>
        <v>1</v>
      </c>
      <c r="AA8" s="33" t="str">
        <f t="shared" si="2"/>
        <v/>
      </c>
      <c r="AC8" s="187">
        <f>ثلاثي3!A8</f>
        <v>4</v>
      </c>
      <c r="AD8" s="195" t="str">
        <f>ثلاثي3!B8</f>
        <v/>
      </c>
      <c r="AE8" s="188">
        <f>(ثلاثي1!Y8+1.5*ثلاثي2!Y8+2*ثلاثي3!Y8)/4.5</f>
        <v>0</v>
      </c>
      <c r="AF8" s="188">
        <f>((ثلاثي1!E8+ثلاثي2!E8+ثلاثي3!E8)/3+(ثلاثي1!K8+ثلاثي2!K8+ثلاثي3!K8)/3)/2</f>
        <v>0</v>
      </c>
      <c r="AG8" s="189" t="str">
        <f t="shared" si="13"/>
        <v/>
      </c>
      <c r="AH8" s="183"/>
      <c r="AI8" s="222" t="s">
        <v>60</v>
      </c>
      <c r="AJ8" s="224">
        <f>COUNTIFS(C5:C49,"ذكر",AE5:AE49,"&lt;10")</f>
        <v>0</v>
      </c>
      <c r="AK8" s="224">
        <f>COUNTIFS(C5:C49,"ذكر",AE5:AE49,"&gt;=10")</f>
        <v>0</v>
      </c>
      <c r="AL8" s="224">
        <f>SUM(AJ8:AK8)</f>
        <v>0</v>
      </c>
      <c r="AM8" s="183"/>
      <c r="AN8" s="183"/>
      <c r="AO8" s="183"/>
      <c r="AP8" s="183"/>
    </row>
    <row r="9" spans="1:42" s="74" customFormat="1" x14ac:dyDescent="0.25">
      <c r="A9" s="75">
        <f>IF(المدخلات!C6&lt;&gt;0,المدخلات!C6,"")</f>
        <v>5</v>
      </c>
      <c r="B9" s="24" t="str">
        <f>IF(المدخلات!D6&lt;&gt;"",المدخلات!D6,"")</f>
        <v/>
      </c>
      <c r="C9" s="25" t="str">
        <f>IF(المدخلات!E6&lt;&gt;"",المدخلات!E6,"")</f>
        <v/>
      </c>
      <c r="D9" s="26"/>
      <c r="E9" s="26"/>
      <c r="F9" s="26"/>
      <c r="G9" s="26"/>
      <c r="H9" s="27">
        <f t="shared" si="3"/>
        <v>0</v>
      </c>
      <c r="I9" s="28">
        <f t="shared" si="4"/>
        <v>0</v>
      </c>
      <c r="J9" s="29">
        <f t="shared" si="5"/>
        <v>1</v>
      </c>
      <c r="K9" s="26"/>
      <c r="L9" s="26"/>
      <c r="M9" s="26"/>
      <c r="N9" s="27">
        <f t="shared" si="6"/>
        <v>0</v>
      </c>
      <c r="O9" s="28">
        <f t="shared" si="7"/>
        <v>0</v>
      </c>
      <c r="P9" s="29">
        <f t="shared" si="8"/>
        <v>1</v>
      </c>
      <c r="Q9" s="26"/>
      <c r="R9" s="26"/>
      <c r="S9" s="26"/>
      <c r="T9" s="26"/>
      <c r="U9" s="27">
        <f t="shared" si="0"/>
        <v>0</v>
      </c>
      <c r="V9" s="28">
        <f t="shared" si="9"/>
        <v>0</v>
      </c>
      <c r="W9" s="30">
        <f t="shared" si="1"/>
        <v>1</v>
      </c>
      <c r="X9" s="31">
        <f t="shared" si="10"/>
        <v>0</v>
      </c>
      <c r="Y9" s="31">
        <f t="shared" si="11"/>
        <v>0</v>
      </c>
      <c r="Z9" s="32">
        <f t="shared" si="12"/>
        <v>1</v>
      </c>
      <c r="AA9" s="33" t="str">
        <f t="shared" si="2"/>
        <v/>
      </c>
      <c r="AC9" s="187">
        <f>ثلاثي3!A9</f>
        <v>5</v>
      </c>
      <c r="AD9" s="195" t="str">
        <f>ثلاثي3!B9</f>
        <v/>
      </c>
      <c r="AE9" s="188">
        <f>(ثلاثي1!Y9+1.5*ثلاثي2!Y9+2*ثلاثي3!Y9)/4.5</f>
        <v>0</v>
      </c>
      <c r="AF9" s="188">
        <f>((ثلاثي1!E9+ثلاثي2!E9+ثلاثي3!E9)/3+(ثلاثي1!K9+ثلاثي2!K9+ثلاثي3!K9)/3)/2</f>
        <v>0</v>
      </c>
      <c r="AG9" s="189" t="str">
        <f t="shared" si="13"/>
        <v/>
      </c>
      <c r="AH9" s="183"/>
      <c r="AI9" s="222" t="s">
        <v>58</v>
      </c>
      <c r="AJ9" s="224">
        <f>SUM(AJ7:AJ8)</f>
        <v>0</v>
      </c>
      <c r="AK9" s="224">
        <f>SUM(AK7:AK8)</f>
        <v>0</v>
      </c>
      <c r="AL9" s="225"/>
      <c r="AM9" s="183"/>
      <c r="AN9" s="183"/>
      <c r="AO9" s="183"/>
      <c r="AP9" s="183"/>
    </row>
    <row r="10" spans="1:42" s="74" customFormat="1" x14ac:dyDescent="0.25">
      <c r="A10" s="75">
        <f>IF(المدخلات!C7&lt;&gt;0,المدخلات!C7,"")</f>
        <v>6</v>
      </c>
      <c r="B10" s="24" t="str">
        <f>IF(المدخلات!D7&lt;&gt;"",المدخلات!D7,"")</f>
        <v/>
      </c>
      <c r="C10" s="25" t="str">
        <f>IF(المدخلات!E7&lt;&gt;"",المدخلات!E7,"")</f>
        <v/>
      </c>
      <c r="D10" s="26"/>
      <c r="E10" s="26"/>
      <c r="F10" s="26"/>
      <c r="G10" s="26"/>
      <c r="H10" s="27">
        <f t="shared" si="3"/>
        <v>0</v>
      </c>
      <c r="I10" s="28">
        <f t="shared" si="4"/>
        <v>0</v>
      </c>
      <c r="J10" s="29">
        <f t="shared" si="5"/>
        <v>1</v>
      </c>
      <c r="K10" s="26"/>
      <c r="L10" s="26"/>
      <c r="M10" s="26"/>
      <c r="N10" s="27">
        <f t="shared" si="6"/>
        <v>0</v>
      </c>
      <c r="O10" s="28">
        <f t="shared" si="7"/>
        <v>0</v>
      </c>
      <c r="P10" s="29">
        <f t="shared" si="8"/>
        <v>1</v>
      </c>
      <c r="Q10" s="26"/>
      <c r="R10" s="26"/>
      <c r="S10" s="26"/>
      <c r="T10" s="26"/>
      <c r="U10" s="27">
        <f t="shared" si="0"/>
        <v>0</v>
      </c>
      <c r="V10" s="28">
        <f t="shared" si="9"/>
        <v>0</v>
      </c>
      <c r="W10" s="30">
        <f t="shared" si="1"/>
        <v>1</v>
      </c>
      <c r="X10" s="31">
        <f t="shared" si="10"/>
        <v>0</v>
      </c>
      <c r="Y10" s="31">
        <f t="shared" si="11"/>
        <v>0</v>
      </c>
      <c r="Z10" s="32">
        <f t="shared" si="12"/>
        <v>1</v>
      </c>
      <c r="AA10" s="33" t="str">
        <f t="shared" si="2"/>
        <v/>
      </c>
      <c r="AC10" s="187">
        <f>ثلاثي3!A10</f>
        <v>6</v>
      </c>
      <c r="AD10" s="195" t="str">
        <f>ثلاثي3!B10</f>
        <v/>
      </c>
      <c r="AE10" s="188">
        <f>(ثلاثي1!Y10+1.5*ثلاثي2!Y10+2*ثلاثي3!Y10)/4.5</f>
        <v>0</v>
      </c>
      <c r="AF10" s="188">
        <f>((ثلاثي1!E10+ثلاثي2!E10+ثلاثي3!E10)/3+(ثلاثي1!K10+ثلاثي2!K10+ثلاثي3!K10)/3)/2</f>
        <v>0</v>
      </c>
      <c r="AG10" s="189" t="str">
        <f t="shared" si="13"/>
        <v/>
      </c>
      <c r="AH10" s="183"/>
      <c r="AI10" s="183"/>
      <c r="AJ10" s="183"/>
      <c r="AK10" s="183"/>
      <c r="AL10" s="183"/>
      <c r="AM10" s="183"/>
      <c r="AN10" s="183"/>
      <c r="AO10" s="183"/>
      <c r="AP10" s="183"/>
    </row>
    <row r="11" spans="1:42" s="74" customFormat="1" x14ac:dyDescent="0.25">
      <c r="A11" s="23">
        <f>IF(المدخلات!C8&lt;&gt;0,المدخلات!C8,"")</f>
        <v>7</v>
      </c>
      <c r="B11" s="24" t="str">
        <f>IF(المدخلات!D8&lt;&gt;"",المدخلات!D8,"")</f>
        <v/>
      </c>
      <c r="C11" s="25" t="str">
        <f>IF(المدخلات!E8&lt;&gt;"",المدخلات!E8,"")</f>
        <v/>
      </c>
      <c r="D11" s="26"/>
      <c r="E11" s="26"/>
      <c r="F11" s="26"/>
      <c r="G11" s="26"/>
      <c r="H11" s="27">
        <f t="shared" si="3"/>
        <v>0</v>
      </c>
      <c r="I11" s="28">
        <f t="shared" si="4"/>
        <v>0</v>
      </c>
      <c r="J11" s="29">
        <f t="shared" si="5"/>
        <v>1</v>
      </c>
      <c r="K11" s="26"/>
      <c r="L11" s="26"/>
      <c r="M11" s="26"/>
      <c r="N11" s="27">
        <f t="shared" si="6"/>
        <v>0</v>
      </c>
      <c r="O11" s="28">
        <f t="shared" si="7"/>
        <v>0</v>
      </c>
      <c r="P11" s="29">
        <f t="shared" si="8"/>
        <v>1</v>
      </c>
      <c r="Q11" s="26"/>
      <c r="R11" s="26"/>
      <c r="S11" s="26"/>
      <c r="T11" s="26"/>
      <c r="U11" s="27">
        <f t="shared" si="0"/>
        <v>0</v>
      </c>
      <c r="V11" s="28">
        <f t="shared" si="9"/>
        <v>0</v>
      </c>
      <c r="W11" s="30">
        <f t="shared" si="1"/>
        <v>1</v>
      </c>
      <c r="X11" s="31">
        <f t="shared" si="10"/>
        <v>0</v>
      </c>
      <c r="Y11" s="31">
        <f t="shared" si="11"/>
        <v>0</v>
      </c>
      <c r="Z11" s="32">
        <f t="shared" si="12"/>
        <v>1</v>
      </c>
      <c r="AA11" s="33" t="str">
        <f t="shared" si="2"/>
        <v/>
      </c>
      <c r="AC11" s="187">
        <f>ثلاثي3!A11</f>
        <v>7</v>
      </c>
      <c r="AD11" s="195" t="str">
        <f>ثلاثي3!B11</f>
        <v/>
      </c>
      <c r="AE11" s="188">
        <f>(ثلاثي1!Y11+1.5*ثلاثي2!Y11+2*ثلاثي3!Y11)/4.5</f>
        <v>0</v>
      </c>
      <c r="AF11" s="188">
        <f>((ثلاثي1!E11+ثلاثي2!E11+ثلاثي3!E11)/3+(ثلاثي1!K11+ثلاثي2!K11+ثلاثي3!K11)/3)/2</f>
        <v>0</v>
      </c>
      <c r="AG11" s="189" t="str">
        <f t="shared" si="13"/>
        <v/>
      </c>
      <c r="AH11" s="183"/>
      <c r="AI11" s="183"/>
      <c r="AJ11" s="183"/>
      <c r="AK11" s="183"/>
      <c r="AL11" s="183"/>
      <c r="AM11" s="183"/>
      <c r="AN11" s="183"/>
      <c r="AO11" s="183"/>
      <c r="AP11" s="183"/>
    </row>
    <row r="12" spans="1:42" s="74" customFormat="1" x14ac:dyDescent="0.25">
      <c r="A12" s="23">
        <f>IF(المدخلات!C9&lt;&gt;0,المدخلات!C9,"")</f>
        <v>8</v>
      </c>
      <c r="B12" s="24" t="str">
        <f>IF(المدخلات!D9&lt;&gt;"",المدخلات!D9,"")</f>
        <v/>
      </c>
      <c r="C12" s="25" t="str">
        <f>IF(المدخلات!E9&lt;&gt;"",المدخلات!E9,"")</f>
        <v/>
      </c>
      <c r="D12" s="26"/>
      <c r="E12" s="26"/>
      <c r="F12" s="26"/>
      <c r="G12" s="26"/>
      <c r="H12" s="27">
        <f t="shared" si="3"/>
        <v>0</v>
      </c>
      <c r="I12" s="28">
        <f t="shared" si="4"/>
        <v>0</v>
      </c>
      <c r="J12" s="29">
        <f t="shared" si="5"/>
        <v>1</v>
      </c>
      <c r="K12" s="26"/>
      <c r="L12" s="26"/>
      <c r="M12" s="26"/>
      <c r="N12" s="27">
        <f t="shared" si="6"/>
        <v>0</v>
      </c>
      <c r="O12" s="28">
        <f t="shared" si="7"/>
        <v>0</v>
      </c>
      <c r="P12" s="29">
        <f t="shared" si="8"/>
        <v>1</v>
      </c>
      <c r="Q12" s="26"/>
      <c r="R12" s="26"/>
      <c r="S12" s="26"/>
      <c r="T12" s="26"/>
      <c r="U12" s="27">
        <f t="shared" si="0"/>
        <v>0</v>
      </c>
      <c r="V12" s="28">
        <f t="shared" si="9"/>
        <v>0</v>
      </c>
      <c r="W12" s="30">
        <f t="shared" si="1"/>
        <v>1</v>
      </c>
      <c r="X12" s="31">
        <f t="shared" si="10"/>
        <v>0</v>
      </c>
      <c r="Y12" s="31">
        <f t="shared" si="11"/>
        <v>0</v>
      </c>
      <c r="Z12" s="32">
        <f t="shared" si="12"/>
        <v>1</v>
      </c>
      <c r="AA12" s="33" t="str">
        <f t="shared" si="2"/>
        <v/>
      </c>
      <c r="AC12" s="187">
        <f>ثلاثي3!A12</f>
        <v>8</v>
      </c>
      <c r="AD12" s="195" t="str">
        <f>ثلاثي3!B12</f>
        <v/>
      </c>
      <c r="AE12" s="188">
        <f>(ثلاثي1!Y12+1.5*ثلاثي2!Y12+2*ثلاثي3!Y12)/4.5</f>
        <v>0</v>
      </c>
      <c r="AF12" s="188">
        <f>((ثلاثي1!E12+ثلاثي2!E12+ثلاثي3!E12)/3+(ثلاثي1!K12+ثلاثي2!K12+ثلاثي3!K12)/3)/2</f>
        <v>0</v>
      </c>
      <c r="AG12" s="189" t="str">
        <f t="shared" si="13"/>
        <v/>
      </c>
      <c r="AH12" s="183"/>
      <c r="AI12" s="183"/>
      <c r="AJ12" s="183"/>
      <c r="AK12" s="183"/>
      <c r="AL12" s="183"/>
      <c r="AM12" s="183"/>
      <c r="AN12" s="183"/>
      <c r="AO12" s="183"/>
      <c r="AP12" s="183"/>
    </row>
    <row r="13" spans="1:42" s="74" customFormat="1" x14ac:dyDescent="0.25">
      <c r="A13" s="23">
        <f>IF(المدخلات!C10&lt;&gt;0,المدخلات!C10,"")</f>
        <v>9</v>
      </c>
      <c r="B13" s="24" t="str">
        <f>IF(المدخلات!D10&lt;&gt;"",المدخلات!D10,"")</f>
        <v/>
      </c>
      <c r="C13" s="25" t="str">
        <f>IF(المدخلات!E10&lt;&gt;"",المدخلات!E10,"")</f>
        <v/>
      </c>
      <c r="D13" s="26"/>
      <c r="E13" s="26"/>
      <c r="F13" s="26"/>
      <c r="G13" s="26"/>
      <c r="H13" s="27">
        <f t="shared" si="3"/>
        <v>0</v>
      </c>
      <c r="I13" s="28">
        <f t="shared" si="4"/>
        <v>0</v>
      </c>
      <c r="J13" s="29">
        <f t="shared" si="5"/>
        <v>1</v>
      </c>
      <c r="K13" s="26"/>
      <c r="L13" s="26"/>
      <c r="M13" s="26"/>
      <c r="N13" s="27">
        <f t="shared" si="6"/>
        <v>0</v>
      </c>
      <c r="O13" s="28">
        <f t="shared" si="7"/>
        <v>0</v>
      </c>
      <c r="P13" s="29">
        <f t="shared" si="8"/>
        <v>1</v>
      </c>
      <c r="Q13" s="26"/>
      <c r="R13" s="26"/>
      <c r="S13" s="26"/>
      <c r="T13" s="26"/>
      <c r="U13" s="27">
        <f t="shared" si="0"/>
        <v>0</v>
      </c>
      <c r="V13" s="28">
        <f t="shared" si="9"/>
        <v>0</v>
      </c>
      <c r="W13" s="30">
        <f t="shared" si="1"/>
        <v>1</v>
      </c>
      <c r="X13" s="31">
        <f t="shared" si="10"/>
        <v>0</v>
      </c>
      <c r="Y13" s="31">
        <f t="shared" si="11"/>
        <v>0</v>
      </c>
      <c r="Z13" s="32">
        <f t="shared" si="12"/>
        <v>1</v>
      </c>
      <c r="AA13" s="33" t="str">
        <f t="shared" si="2"/>
        <v/>
      </c>
      <c r="AC13" s="187">
        <f>ثلاثي3!A13</f>
        <v>9</v>
      </c>
      <c r="AD13" s="195" t="str">
        <f>ثلاثي3!B13</f>
        <v/>
      </c>
      <c r="AE13" s="188">
        <f>(ثلاثي1!Y13+1.5*ثلاثي2!Y13+2*ثلاثي3!Y13)/4.5</f>
        <v>0</v>
      </c>
      <c r="AF13" s="188">
        <f>((ثلاثي1!E13+ثلاثي2!E13+ثلاثي3!E13)/3+(ثلاثي1!K13+ثلاثي2!K13+ثلاثي3!K13)/3)/2</f>
        <v>0</v>
      </c>
      <c r="AG13" s="189" t="str">
        <f t="shared" si="13"/>
        <v/>
      </c>
      <c r="AH13" s="183"/>
      <c r="AI13" s="183"/>
      <c r="AJ13" s="183"/>
      <c r="AK13" s="183"/>
      <c r="AL13" s="183"/>
      <c r="AM13" s="183"/>
      <c r="AN13" s="183"/>
      <c r="AO13" s="183"/>
      <c r="AP13" s="183"/>
    </row>
    <row r="14" spans="1:42" s="74" customFormat="1" x14ac:dyDescent="0.25">
      <c r="A14" s="23">
        <f>IF(المدخلات!C11&lt;&gt;0,المدخلات!C11,"")</f>
        <v>10</v>
      </c>
      <c r="B14" s="24" t="str">
        <f>IF(المدخلات!D11&lt;&gt;"",المدخلات!D11,"")</f>
        <v/>
      </c>
      <c r="C14" s="25" t="str">
        <f>IF(المدخلات!E11&lt;&gt;"",المدخلات!E11,"")</f>
        <v/>
      </c>
      <c r="D14" s="26"/>
      <c r="E14" s="26"/>
      <c r="F14" s="26"/>
      <c r="G14" s="26"/>
      <c r="H14" s="27">
        <f t="shared" si="3"/>
        <v>0</v>
      </c>
      <c r="I14" s="28">
        <f t="shared" si="4"/>
        <v>0</v>
      </c>
      <c r="J14" s="29">
        <f t="shared" si="5"/>
        <v>1</v>
      </c>
      <c r="K14" s="26"/>
      <c r="L14" s="26"/>
      <c r="M14" s="26"/>
      <c r="N14" s="27">
        <f t="shared" si="6"/>
        <v>0</v>
      </c>
      <c r="O14" s="28">
        <f t="shared" si="7"/>
        <v>0</v>
      </c>
      <c r="P14" s="29">
        <f t="shared" si="8"/>
        <v>1</v>
      </c>
      <c r="Q14" s="26"/>
      <c r="R14" s="26"/>
      <c r="S14" s="26"/>
      <c r="T14" s="26"/>
      <c r="U14" s="27">
        <f t="shared" si="0"/>
        <v>0</v>
      </c>
      <c r="V14" s="28">
        <f t="shared" si="9"/>
        <v>0</v>
      </c>
      <c r="W14" s="30">
        <f t="shared" si="1"/>
        <v>1</v>
      </c>
      <c r="X14" s="31">
        <f t="shared" si="10"/>
        <v>0</v>
      </c>
      <c r="Y14" s="31">
        <f t="shared" si="11"/>
        <v>0</v>
      </c>
      <c r="Z14" s="32">
        <f t="shared" si="12"/>
        <v>1</v>
      </c>
      <c r="AA14" s="33" t="str">
        <f t="shared" si="2"/>
        <v/>
      </c>
      <c r="AC14" s="187">
        <f>ثلاثي3!A14</f>
        <v>10</v>
      </c>
      <c r="AD14" s="195" t="str">
        <f>ثلاثي3!B14</f>
        <v/>
      </c>
      <c r="AE14" s="188">
        <f>(ثلاثي1!Y14+1.5*ثلاثي2!Y14+2*ثلاثي3!Y14)/4.5</f>
        <v>0</v>
      </c>
      <c r="AF14" s="188">
        <f>((ثلاثي1!E14+ثلاثي2!E14+ثلاثي3!E14)/3+(ثلاثي1!K14+ثلاثي2!K14+ثلاثي3!K14)/3)/2</f>
        <v>0</v>
      </c>
      <c r="AG14" s="189" t="str">
        <f t="shared" si="13"/>
        <v/>
      </c>
      <c r="AH14" s="183"/>
      <c r="AI14" s="183"/>
      <c r="AJ14" s="183"/>
      <c r="AK14" s="183"/>
      <c r="AL14" s="183"/>
      <c r="AM14" s="183"/>
      <c r="AN14" s="183"/>
      <c r="AO14" s="183"/>
      <c r="AP14" s="183"/>
    </row>
    <row r="15" spans="1:42" s="74" customFormat="1" x14ac:dyDescent="0.25">
      <c r="A15" s="23">
        <f>IF(المدخلات!C12&lt;&gt;0,المدخلات!C12,"")</f>
        <v>11</v>
      </c>
      <c r="B15" s="24" t="str">
        <f>IF(المدخلات!D12&lt;&gt;"",المدخلات!D12,"")</f>
        <v/>
      </c>
      <c r="C15" s="25" t="str">
        <f>IF(المدخلات!E12&lt;&gt;"",المدخلات!E12,"")</f>
        <v/>
      </c>
      <c r="D15" s="26"/>
      <c r="E15" s="26"/>
      <c r="F15" s="26"/>
      <c r="G15" s="26"/>
      <c r="H15" s="27">
        <f t="shared" si="3"/>
        <v>0</v>
      </c>
      <c r="I15" s="28">
        <f t="shared" si="4"/>
        <v>0</v>
      </c>
      <c r="J15" s="29">
        <f t="shared" si="5"/>
        <v>1</v>
      </c>
      <c r="K15" s="26"/>
      <c r="L15" s="26"/>
      <c r="M15" s="26"/>
      <c r="N15" s="27">
        <f t="shared" si="6"/>
        <v>0</v>
      </c>
      <c r="O15" s="28">
        <f t="shared" si="7"/>
        <v>0</v>
      </c>
      <c r="P15" s="29">
        <f t="shared" si="8"/>
        <v>1</v>
      </c>
      <c r="Q15" s="26"/>
      <c r="R15" s="26"/>
      <c r="S15" s="26"/>
      <c r="T15" s="26"/>
      <c r="U15" s="27">
        <f t="shared" si="0"/>
        <v>0</v>
      </c>
      <c r="V15" s="28">
        <f t="shared" si="9"/>
        <v>0</v>
      </c>
      <c r="W15" s="30">
        <f t="shared" si="1"/>
        <v>1</v>
      </c>
      <c r="X15" s="31">
        <f t="shared" si="10"/>
        <v>0</v>
      </c>
      <c r="Y15" s="31">
        <f t="shared" si="11"/>
        <v>0</v>
      </c>
      <c r="Z15" s="32">
        <f t="shared" si="12"/>
        <v>1</v>
      </c>
      <c r="AA15" s="33" t="str">
        <f t="shared" si="2"/>
        <v/>
      </c>
      <c r="AC15" s="187">
        <f>ثلاثي3!A15</f>
        <v>11</v>
      </c>
      <c r="AD15" s="195" t="str">
        <f>ثلاثي3!B15</f>
        <v/>
      </c>
      <c r="AE15" s="188">
        <f>(ثلاثي1!Y15+1.5*ثلاثي2!Y15+2*ثلاثي3!Y15)/4.5</f>
        <v>0</v>
      </c>
      <c r="AF15" s="188">
        <f>((ثلاثي1!E15+ثلاثي2!E15+ثلاثي3!E15)/3+(ثلاثي1!K15+ثلاثي2!K15+ثلاثي3!K15)/3)/2</f>
        <v>0</v>
      </c>
      <c r="AG15" s="189" t="str">
        <f t="shared" si="13"/>
        <v/>
      </c>
      <c r="AH15" s="183"/>
      <c r="AI15" s="183"/>
      <c r="AJ15" s="183"/>
      <c r="AK15" s="183"/>
      <c r="AL15" s="183"/>
      <c r="AM15" s="183"/>
      <c r="AN15" s="183"/>
      <c r="AO15" s="183"/>
      <c r="AP15" s="183"/>
    </row>
    <row r="16" spans="1:42" s="74" customFormat="1" x14ac:dyDescent="0.25">
      <c r="A16" s="23">
        <f>IF(المدخلات!C13&lt;&gt;0,المدخلات!C13,"")</f>
        <v>12</v>
      </c>
      <c r="B16" s="24" t="str">
        <f>IF(المدخلات!D13&lt;&gt;"",المدخلات!D13,"")</f>
        <v/>
      </c>
      <c r="C16" s="25" t="str">
        <f>IF(المدخلات!E13&lt;&gt;"",المدخلات!E13,"")</f>
        <v/>
      </c>
      <c r="D16" s="26"/>
      <c r="E16" s="26"/>
      <c r="F16" s="26"/>
      <c r="G16" s="26"/>
      <c r="H16" s="27">
        <f t="shared" si="3"/>
        <v>0</v>
      </c>
      <c r="I16" s="28">
        <f t="shared" si="4"/>
        <v>0</v>
      </c>
      <c r="J16" s="29">
        <f t="shared" si="5"/>
        <v>1</v>
      </c>
      <c r="K16" s="26"/>
      <c r="L16" s="26"/>
      <c r="M16" s="26"/>
      <c r="N16" s="27">
        <f t="shared" si="6"/>
        <v>0</v>
      </c>
      <c r="O16" s="28">
        <f t="shared" si="7"/>
        <v>0</v>
      </c>
      <c r="P16" s="29">
        <f t="shared" si="8"/>
        <v>1</v>
      </c>
      <c r="Q16" s="26"/>
      <c r="R16" s="26"/>
      <c r="S16" s="26"/>
      <c r="T16" s="26"/>
      <c r="U16" s="27">
        <f t="shared" si="0"/>
        <v>0</v>
      </c>
      <c r="V16" s="28">
        <f t="shared" si="9"/>
        <v>0</v>
      </c>
      <c r="W16" s="30">
        <f t="shared" si="1"/>
        <v>1</v>
      </c>
      <c r="X16" s="31">
        <f t="shared" si="10"/>
        <v>0</v>
      </c>
      <c r="Y16" s="31">
        <f t="shared" si="11"/>
        <v>0</v>
      </c>
      <c r="Z16" s="32">
        <f t="shared" si="12"/>
        <v>1</v>
      </c>
      <c r="AA16" s="33" t="str">
        <f t="shared" si="2"/>
        <v/>
      </c>
      <c r="AC16" s="187">
        <f>ثلاثي3!A16</f>
        <v>12</v>
      </c>
      <c r="AD16" s="195" t="str">
        <f>ثلاثي3!B16</f>
        <v/>
      </c>
      <c r="AE16" s="188">
        <f>(ثلاثي1!Y16+1.5*ثلاثي2!Y16+2*ثلاثي3!Y16)/4.5</f>
        <v>0</v>
      </c>
      <c r="AF16" s="188">
        <f>((ثلاثي1!E16+ثلاثي2!E16+ثلاثي3!E16)/3+(ثلاثي1!K16+ثلاثي2!K16+ثلاثي3!K16)/3)/2</f>
        <v>0</v>
      </c>
      <c r="AG16" s="189" t="str">
        <f t="shared" si="13"/>
        <v/>
      </c>
      <c r="AH16" s="183"/>
      <c r="AI16" s="183"/>
      <c r="AJ16" s="183"/>
      <c r="AK16" s="183"/>
      <c r="AL16" s="183"/>
      <c r="AM16" s="183"/>
      <c r="AN16" s="183"/>
      <c r="AO16" s="183"/>
      <c r="AP16" s="183"/>
    </row>
    <row r="17" spans="1:42" s="74" customFormat="1" x14ac:dyDescent="0.25">
      <c r="A17" s="23">
        <f>IF(المدخلات!C14&lt;&gt;0,المدخلات!C14,"")</f>
        <v>13</v>
      </c>
      <c r="B17" s="24" t="str">
        <f>IF(المدخلات!D14&lt;&gt;"",المدخلات!D14,"")</f>
        <v/>
      </c>
      <c r="C17" s="25" t="str">
        <f>IF(المدخلات!E14&lt;&gt;"",المدخلات!E14,"")</f>
        <v/>
      </c>
      <c r="D17" s="26"/>
      <c r="E17" s="26"/>
      <c r="F17" s="26"/>
      <c r="G17" s="26"/>
      <c r="H17" s="27">
        <f t="shared" si="3"/>
        <v>0</v>
      </c>
      <c r="I17" s="28">
        <f t="shared" si="4"/>
        <v>0</v>
      </c>
      <c r="J17" s="29">
        <f t="shared" si="5"/>
        <v>1</v>
      </c>
      <c r="K17" s="26"/>
      <c r="L17" s="26"/>
      <c r="M17" s="26"/>
      <c r="N17" s="27">
        <f t="shared" si="6"/>
        <v>0</v>
      </c>
      <c r="O17" s="28">
        <f t="shared" si="7"/>
        <v>0</v>
      </c>
      <c r="P17" s="29">
        <f t="shared" si="8"/>
        <v>1</v>
      </c>
      <c r="Q17" s="26"/>
      <c r="R17" s="26"/>
      <c r="S17" s="26"/>
      <c r="T17" s="26"/>
      <c r="U17" s="27">
        <f t="shared" si="0"/>
        <v>0</v>
      </c>
      <c r="V17" s="28">
        <f t="shared" si="9"/>
        <v>0</v>
      </c>
      <c r="W17" s="30">
        <f t="shared" si="1"/>
        <v>1</v>
      </c>
      <c r="X17" s="31">
        <f t="shared" si="10"/>
        <v>0</v>
      </c>
      <c r="Y17" s="31">
        <f t="shared" si="11"/>
        <v>0</v>
      </c>
      <c r="Z17" s="32">
        <f t="shared" si="12"/>
        <v>1</v>
      </c>
      <c r="AA17" s="33" t="str">
        <f t="shared" si="2"/>
        <v/>
      </c>
      <c r="AC17" s="187">
        <f>ثلاثي3!A17</f>
        <v>13</v>
      </c>
      <c r="AD17" s="195" t="str">
        <f>ثلاثي3!B17</f>
        <v/>
      </c>
      <c r="AE17" s="188">
        <f>(ثلاثي1!Y17+1.5*ثلاثي2!Y17+2*ثلاثي3!Y17)/4.5</f>
        <v>0</v>
      </c>
      <c r="AF17" s="188">
        <f>((ثلاثي1!E17+ثلاثي2!E17+ثلاثي3!E17)/3+(ثلاثي1!K17+ثلاثي2!K17+ثلاثي3!K17)/3)/2</f>
        <v>0</v>
      </c>
      <c r="AG17" s="189" t="str">
        <f t="shared" si="13"/>
        <v/>
      </c>
      <c r="AH17" s="183"/>
      <c r="AI17" s="183"/>
      <c r="AJ17" s="183"/>
      <c r="AK17" s="183"/>
      <c r="AL17" s="183"/>
      <c r="AM17" s="183"/>
      <c r="AN17" s="183"/>
      <c r="AO17" s="183"/>
      <c r="AP17" s="183"/>
    </row>
    <row r="18" spans="1:42" s="74" customFormat="1" x14ac:dyDescent="0.25">
      <c r="A18" s="23">
        <f>IF(المدخلات!C15&lt;&gt;0,المدخلات!C15,"")</f>
        <v>14</v>
      </c>
      <c r="B18" s="24" t="str">
        <f>IF(المدخلات!D15&lt;&gt;"",المدخلات!D15,"")</f>
        <v/>
      </c>
      <c r="C18" s="25" t="str">
        <f>IF(المدخلات!E15&lt;&gt;"",المدخلات!E15,"")</f>
        <v/>
      </c>
      <c r="D18" s="26"/>
      <c r="E18" s="26"/>
      <c r="F18" s="26"/>
      <c r="G18" s="26"/>
      <c r="H18" s="27">
        <f t="shared" si="3"/>
        <v>0</v>
      </c>
      <c r="I18" s="28">
        <f t="shared" si="4"/>
        <v>0</v>
      </c>
      <c r="J18" s="29">
        <f t="shared" si="5"/>
        <v>1</v>
      </c>
      <c r="K18" s="26"/>
      <c r="L18" s="26"/>
      <c r="M18" s="26"/>
      <c r="N18" s="27">
        <f t="shared" si="6"/>
        <v>0</v>
      </c>
      <c r="O18" s="28">
        <f t="shared" si="7"/>
        <v>0</v>
      </c>
      <c r="P18" s="29">
        <f t="shared" si="8"/>
        <v>1</v>
      </c>
      <c r="Q18" s="26"/>
      <c r="R18" s="26"/>
      <c r="S18" s="26"/>
      <c r="T18" s="26"/>
      <c r="U18" s="27">
        <f t="shared" si="0"/>
        <v>0</v>
      </c>
      <c r="V18" s="28">
        <f t="shared" si="9"/>
        <v>0</v>
      </c>
      <c r="W18" s="30">
        <f t="shared" si="1"/>
        <v>1</v>
      </c>
      <c r="X18" s="31">
        <f t="shared" si="10"/>
        <v>0</v>
      </c>
      <c r="Y18" s="31">
        <f t="shared" si="11"/>
        <v>0</v>
      </c>
      <c r="Z18" s="32">
        <f t="shared" si="12"/>
        <v>1</v>
      </c>
      <c r="AA18" s="33" t="str">
        <f t="shared" si="2"/>
        <v/>
      </c>
      <c r="AC18" s="187">
        <f>ثلاثي3!A18</f>
        <v>14</v>
      </c>
      <c r="AD18" s="195" t="str">
        <f>ثلاثي3!B18</f>
        <v/>
      </c>
      <c r="AE18" s="188">
        <f>(ثلاثي1!Y18+1.5*ثلاثي2!Y18+2*ثلاثي3!Y18)/4.5</f>
        <v>0</v>
      </c>
      <c r="AF18" s="188">
        <f>((ثلاثي1!E18+ثلاثي2!E18+ثلاثي3!E18)/3+(ثلاثي1!K18+ثلاثي2!K18+ثلاثي3!K18)/3)/2</f>
        <v>0</v>
      </c>
      <c r="AG18" s="189" t="str">
        <f t="shared" si="13"/>
        <v/>
      </c>
      <c r="AH18" s="183"/>
      <c r="AI18" s="183"/>
      <c r="AJ18" s="183"/>
      <c r="AK18" s="183"/>
      <c r="AL18" s="183"/>
      <c r="AM18" s="183"/>
      <c r="AN18" s="183"/>
      <c r="AO18" s="183"/>
      <c r="AP18" s="183"/>
    </row>
    <row r="19" spans="1:42" s="74" customFormat="1" x14ac:dyDescent="0.25">
      <c r="A19" s="23">
        <f>IF(المدخلات!C16&lt;&gt;0,المدخلات!C16,"")</f>
        <v>15</v>
      </c>
      <c r="B19" s="24" t="str">
        <f>IF(المدخلات!D16&lt;&gt;"",المدخلات!D16,"")</f>
        <v/>
      </c>
      <c r="C19" s="25" t="str">
        <f>IF(المدخلات!E16&lt;&gt;"",المدخلات!E16,"")</f>
        <v/>
      </c>
      <c r="D19" s="26"/>
      <c r="E19" s="26"/>
      <c r="F19" s="26"/>
      <c r="G19" s="26"/>
      <c r="H19" s="27">
        <f t="shared" si="3"/>
        <v>0</v>
      </c>
      <c r="I19" s="28">
        <f t="shared" si="4"/>
        <v>0</v>
      </c>
      <c r="J19" s="29">
        <f t="shared" si="5"/>
        <v>1</v>
      </c>
      <c r="K19" s="26"/>
      <c r="L19" s="26"/>
      <c r="M19" s="26"/>
      <c r="N19" s="27">
        <f t="shared" si="6"/>
        <v>0</v>
      </c>
      <c r="O19" s="28">
        <f t="shared" si="7"/>
        <v>0</v>
      </c>
      <c r="P19" s="29">
        <f t="shared" si="8"/>
        <v>1</v>
      </c>
      <c r="Q19" s="26"/>
      <c r="R19" s="26"/>
      <c r="S19" s="26"/>
      <c r="T19" s="26"/>
      <c r="U19" s="27">
        <f t="shared" si="0"/>
        <v>0</v>
      </c>
      <c r="V19" s="28">
        <f t="shared" si="9"/>
        <v>0</v>
      </c>
      <c r="W19" s="30">
        <f t="shared" si="1"/>
        <v>1</v>
      </c>
      <c r="X19" s="31">
        <f t="shared" si="10"/>
        <v>0</v>
      </c>
      <c r="Y19" s="31">
        <f t="shared" si="11"/>
        <v>0</v>
      </c>
      <c r="Z19" s="32">
        <f t="shared" si="12"/>
        <v>1</v>
      </c>
      <c r="AA19" s="33" t="str">
        <f t="shared" si="2"/>
        <v/>
      </c>
      <c r="AC19" s="187">
        <f>ثلاثي3!A19</f>
        <v>15</v>
      </c>
      <c r="AD19" s="195" t="str">
        <f>ثلاثي3!B19</f>
        <v/>
      </c>
      <c r="AE19" s="188">
        <f>(ثلاثي1!Y19+1.5*ثلاثي2!Y19+2*ثلاثي3!Y19)/4.5</f>
        <v>0</v>
      </c>
      <c r="AF19" s="188">
        <f>((ثلاثي1!E19+ثلاثي2!E19+ثلاثي3!E19)/3+(ثلاثي1!K19+ثلاثي2!K19+ثلاثي3!K19)/3)/2</f>
        <v>0</v>
      </c>
      <c r="AG19" s="189" t="str">
        <f t="shared" si="13"/>
        <v/>
      </c>
      <c r="AH19" s="183"/>
      <c r="AI19" s="183"/>
      <c r="AJ19" s="183"/>
      <c r="AK19" s="183"/>
      <c r="AL19" s="183"/>
      <c r="AM19" s="183"/>
      <c r="AN19" s="183"/>
      <c r="AO19" s="183"/>
      <c r="AP19" s="183"/>
    </row>
    <row r="20" spans="1:42" s="74" customFormat="1" x14ac:dyDescent="0.25">
      <c r="A20" s="23">
        <f>IF(المدخلات!C17&lt;&gt;0,المدخلات!C17,"")</f>
        <v>16</v>
      </c>
      <c r="B20" s="24" t="str">
        <f>IF(المدخلات!D17&lt;&gt;"",المدخلات!D17,"")</f>
        <v/>
      </c>
      <c r="C20" s="25" t="str">
        <f>IF(المدخلات!E17&lt;&gt;"",المدخلات!E17,"")</f>
        <v/>
      </c>
      <c r="D20" s="26"/>
      <c r="E20" s="26"/>
      <c r="F20" s="26"/>
      <c r="G20" s="26"/>
      <c r="H20" s="27">
        <f t="shared" si="3"/>
        <v>0</v>
      </c>
      <c r="I20" s="28">
        <f t="shared" si="4"/>
        <v>0</v>
      </c>
      <c r="J20" s="29">
        <f t="shared" si="5"/>
        <v>1</v>
      </c>
      <c r="K20" s="26"/>
      <c r="L20" s="26"/>
      <c r="M20" s="26"/>
      <c r="N20" s="27">
        <f t="shared" si="6"/>
        <v>0</v>
      </c>
      <c r="O20" s="28">
        <f t="shared" si="7"/>
        <v>0</v>
      </c>
      <c r="P20" s="29">
        <f t="shared" si="8"/>
        <v>1</v>
      </c>
      <c r="Q20" s="26"/>
      <c r="R20" s="26"/>
      <c r="S20" s="26"/>
      <c r="T20" s="26"/>
      <c r="U20" s="27">
        <f t="shared" si="0"/>
        <v>0</v>
      </c>
      <c r="V20" s="28">
        <f t="shared" si="9"/>
        <v>0</v>
      </c>
      <c r="W20" s="30">
        <f t="shared" si="1"/>
        <v>1</v>
      </c>
      <c r="X20" s="31">
        <f t="shared" si="10"/>
        <v>0</v>
      </c>
      <c r="Y20" s="31">
        <f t="shared" si="11"/>
        <v>0</v>
      </c>
      <c r="Z20" s="32">
        <f t="shared" si="12"/>
        <v>1</v>
      </c>
      <c r="AA20" s="33" t="str">
        <f t="shared" si="2"/>
        <v/>
      </c>
      <c r="AC20" s="187">
        <f>ثلاثي3!A20</f>
        <v>16</v>
      </c>
      <c r="AD20" s="195" t="str">
        <f>ثلاثي3!B20</f>
        <v/>
      </c>
      <c r="AE20" s="188">
        <f>(ثلاثي1!Y20+1.5*ثلاثي2!Y20+2*ثلاثي3!Y20)/4.5</f>
        <v>0</v>
      </c>
      <c r="AF20" s="188">
        <f>((ثلاثي1!E20+ثلاثي2!E20+ثلاثي3!E20)/3+(ثلاثي1!K20+ثلاثي2!K20+ثلاثي3!K20)/3)/2</f>
        <v>0</v>
      </c>
      <c r="AG20" s="189" t="str">
        <f t="shared" si="13"/>
        <v/>
      </c>
      <c r="AH20" s="183"/>
      <c r="AI20" s="183"/>
      <c r="AJ20" s="183"/>
      <c r="AK20" s="183"/>
      <c r="AL20" s="183"/>
      <c r="AM20" s="183"/>
      <c r="AN20" s="183"/>
      <c r="AO20" s="183"/>
      <c r="AP20" s="183"/>
    </row>
    <row r="21" spans="1:42" s="74" customFormat="1" x14ac:dyDescent="0.25">
      <c r="A21" s="23">
        <f>IF(المدخلات!C18&lt;&gt;0,المدخلات!C18,"")</f>
        <v>17</v>
      </c>
      <c r="B21" s="24" t="str">
        <f>IF(المدخلات!D18&lt;&gt;"",المدخلات!D18,"")</f>
        <v/>
      </c>
      <c r="C21" s="25" t="str">
        <f>IF(المدخلات!E18&lt;&gt;"",المدخلات!E18,"")</f>
        <v/>
      </c>
      <c r="D21" s="26"/>
      <c r="E21" s="26"/>
      <c r="F21" s="26"/>
      <c r="G21" s="26"/>
      <c r="H21" s="27">
        <f t="shared" si="3"/>
        <v>0</v>
      </c>
      <c r="I21" s="28">
        <f t="shared" si="4"/>
        <v>0</v>
      </c>
      <c r="J21" s="29">
        <f t="shared" si="5"/>
        <v>1</v>
      </c>
      <c r="K21" s="26"/>
      <c r="L21" s="26"/>
      <c r="M21" s="26"/>
      <c r="N21" s="27">
        <f t="shared" si="6"/>
        <v>0</v>
      </c>
      <c r="O21" s="28">
        <f t="shared" si="7"/>
        <v>0</v>
      </c>
      <c r="P21" s="29">
        <f t="shared" si="8"/>
        <v>1</v>
      </c>
      <c r="Q21" s="26"/>
      <c r="R21" s="26"/>
      <c r="S21" s="26"/>
      <c r="T21" s="26"/>
      <c r="U21" s="27">
        <f t="shared" si="0"/>
        <v>0</v>
      </c>
      <c r="V21" s="28">
        <f t="shared" si="9"/>
        <v>0</v>
      </c>
      <c r="W21" s="30">
        <f t="shared" si="1"/>
        <v>1</v>
      </c>
      <c r="X21" s="31">
        <f t="shared" si="10"/>
        <v>0</v>
      </c>
      <c r="Y21" s="31">
        <f t="shared" si="11"/>
        <v>0</v>
      </c>
      <c r="Z21" s="32">
        <f t="shared" si="12"/>
        <v>1</v>
      </c>
      <c r="AA21" s="33" t="str">
        <f t="shared" si="2"/>
        <v/>
      </c>
      <c r="AC21" s="187">
        <f>ثلاثي3!A21</f>
        <v>17</v>
      </c>
      <c r="AD21" s="195" t="str">
        <f>ثلاثي3!B21</f>
        <v/>
      </c>
      <c r="AE21" s="188">
        <f>(ثلاثي1!Y21+1.5*ثلاثي2!Y21+2*ثلاثي3!Y21)/4.5</f>
        <v>0</v>
      </c>
      <c r="AF21" s="188">
        <f>((ثلاثي1!E21+ثلاثي2!E21+ثلاثي3!E21)/3+(ثلاثي1!K21+ثلاثي2!K21+ثلاثي3!K21)/3)/2</f>
        <v>0</v>
      </c>
      <c r="AG21" s="189" t="str">
        <f t="shared" si="13"/>
        <v/>
      </c>
      <c r="AH21" s="183"/>
      <c r="AI21" s="183"/>
      <c r="AJ21" s="183"/>
      <c r="AK21" s="183"/>
      <c r="AL21" s="183"/>
      <c r="AM21" s="183"/>
      <c r="AN21" s="183"/>
      <c r="AO21" s="183"/>
      <c r="AP21" s="183"/>
    </row>
    <row r="22" spans="1:42" s="74" customFormat="1" x14ac:dyDescent="0.25">
      <c r="A22" s="23">
        <f>IF(المدخلات!C19&lt;&gt;0,المدخلات!C19,"")</f>
        <v>18</v>
      </c>
      <c r="B22" s="24" t="str">
        <f>IF(المدخلات!D19&lt;&gt;"",المدخلات!D19,"")</f>
        <v/>
      </c>
      <c r="C22" s="25" t="str">
        <f>IF(المدخلات!E19&lt;&gt;"",المدخلات!E19,"")</f>
        <v/>
      </c>
      <c r="D22" s="26"/>
      <c r="E22" s="26"/>
      <c r="F22" s="26"/>
      <c r="G22" s="26"/>
      <c r="H22" s="27">
        <f t="shared" si="3"/>
        <v>0</v>
      </c>
      <c r="I22" s="28">
        <f t="shared" si="4"/>
        <v>0</v>
      </c>
      <c r="J22" s="29">
        <f t="shared" si="5"/>
        <v>1</v>
      </c>
      <c r="K22" s="26"/>
      <c r="L22" s="26"/>
      <c r="M22" s="26"/>
      <c r="N22" s="27">
        <f t="shared" si="6"/>
        <v>0</v>
      </c>
      <c r="O22" s="28">
        <f t="shared" si="7"/>
        <v>0</v>
      </c>
      <c r="P22" s="29">
        <f t="shared" si="8"/>
        <v>1</v>
      </c>
      <c r="Q22" s="26"/>
      <c r="R22" s="26"/>
      <c r="S22" s="26"/>
      <c r="T22" s="26"/>
      <c r="U22" s="27">
        <f t="shared" si="0"/>
        <v>0</v>
      </c>
      <c r="V22" s="28">
        <f t="shared" si="9"/>
        <v>0</v>
      </c>
      <c r="W22" s="30">
        <f t="shared" si="1"/>
        <v>1</v>
      </c>
      <c r="X22" s="31">
        <f t="shared" si="10"/>
        <v>0</v>
      </c>
      <c r="Y22" s="31">
        <f t="shared" si="11"/>
        <v>0</v>
      </c>
      <c r="Z22" s="32">
        <f t="shared" si="12"/>
        <v>1</v>
      </c>
      <c r="AA22" s="33" t="str">
        <f t="shared" si="2"/>
        <v/>
      </c>
      <c r="AC22" s="187">
        <f>ثلاثي3!A22</f>
        <v>18</v>
      </c>
      <c r="AD22" s="195" t="str">
        <f>ثلاثي3!B22</f>
        <v/>
      </c>
      <c r="AE22" s="188">
        <f>(ثلاثي1!Y22+1.5*ثلاثي2!Y22+2*ثلاثي3!Y22)/4.5</f>
        <v>0</v>
      </c>
      <c r="AF22" s="188">
        <f>((ثلاثي1!E22+ثلاثي2!E22+ثلاثي3!E22)/3+(ثلاثي1!K22+ثلاثي2!K22+ثلاثي3!K22)/3)/2</f>
        <v>0</v>
      </c>
      <c r="AG22" s="189" t="str">
        <f t="shared" si="13"/>
        <v/>
      </c>
      <c r="AH22" s="183"/>
      <c r="AI22" s="183"/>
      <c r="AJ22" s="183"/>
      <c r="AK22" s="183"/>
      <c r="AL22" s="183"/>
      <c r="AM22" s="183"/>
      <c r="AN22" s="183"/>
      <c r="AO22" s="183"/>
      <c r="AP22" s="183"/>
    </row>
    <row r="23" spans="1:42" s="74" customFormat="1" x14ac:dyDescent="0.25">
      <c r="A23" s="23">
        <f>IF(المدخلات!C20&lt;&gt;0,المدخلات!C20,"")</f>
        <v>19</v>
      </c>
      <c r="B23" s="24" t="str">
        <f>IF(المدخلات!D20&lt;&gt;"",المدخلات!D20,"")</f>
        <v/>
      </c>
      <c r="C23" s="25" t="str">
        <f>IF(المدخلات!E20&lt;&gt;"",المدخلات!E20,"")</f>
        <v/>
      </c>
      <c r="D23" s="26"/>
      <c r="E23" s="26"/>
      <c r="F23" s="26"/>
      <c r="G23" s="26"/>
      <c r="H23" s="27">
        <f t="shared" si="3"/>
        <v>0</v>
      </c>
      <c r="I23" s="28">
        <f t="shared" si="4"/>
        <v>0</v>
      </c>
      <c r="J23" s="29">
        <f t="shared" si="5"/>
        <v>1</v>
      </c>
      <c r="K23" s="26"/>
      <c r="L23" s="26"/>
      <c r="M23" s="26"/>
      <c r="N23" s="27">
        <f t="shared" si="6"/>
        <v>0</v>
      </c>
      <c r="O23" s="28">
        <f t="shared" si="7"/>
        <v>0</v>
      </c>
      <c r="P23" s="29">
        <f t="shared" si="8"/>
        <v>1</v>
      </c>
      <c r="Q23" s="26"/>
      <c r="R23" s="26"/>
      <c r="S23" s="26"/>
      <c r="T23" s="26"/>
      <c r="U23" s="27">
        <f t="shared" si="0"/>
        <v>0</v>
      </c>
      <c r="V23" s="28">
        <f t="shared" si="9"/>
        <v>0</v>
      </c>
      <c r="W23" s="30">
        <f t="shared" si="1"/>
        <v>1</v>
      </c>
      <c r="X23" s="31">
        <f t="shared" si="10"/>
        <v>0</v>
      </c>
      <c r="Y23" s="31">
        <f t="shared" si="11"/>
        <v>0</v>
      </c>
      <c r="Z23" s="32">
        <f t="shared" si="12"/>
        <v>1</v>
      </c>
      <c r="AA23" s="33" t="str">
        <f t="shared" si="2"/>
        <v/>
      </c>
      <c r="AC23" s="187">
        <f>ثلاثي3!A23</f>
        <v>19</v>
      </c>
      <c r="AD23" s="195" t="str">
        <f>ثلاثي3!B23</f>
        <v/>
      </c>
      <c r="AE23" s="188">
        <f>(ثلاثي1!Y23+1.5*ثلاثي2!Y23+2*ثلاثي3!Y23)/4.5</f>
        <v>0</v>
      </c>
      <c r="AF23" s="188">
        <f>((ثلاثي1!E23+ثلاثي2!E23+ثلاثي3!E23)/3+(ثلاثي1!K23+ثلاثي2!K23+ثلاثي3!K23)/3)/2</f>
        <v>0</v>
      </c>
      <c r="AG23" s="189" t="str">
        <f t="shared" si="13"/>
        <v/>
      </c>
      <c r="AH23" s="183"/>
      <c r="AI23" s="183"/>
      <c r="AJ23" s="183"/>
      <c r="AK23" s="183"/>
      <c r="AL23" s="183"/>
      <c r="AM23" s="183"/>
      <c r="AN23" s="183"/>
      <c r="AO23" s="183"/>
      <c r="AP23" s="183"/>
    </row>
    <row r="24" spans="1:42" s="74" customFormat="1" x14ac:dyDescent="0.25">
      <c r="A24" s="23">
        <f>IF(المدخلات!C21&lt;&gt;0,المدخلات!C21,"")</f>
        <v>20</v>
      </c>
      <c r="B24" s="24" t="str">
        <f>IF(المدخلات!D21&lt;&gt;"",المدخلات!D21,"")</f>
        <v/>
      </c>
      <c r="C24" s="25" t="str">
        <f>IF(المدخلات!E21&lt;&gt;"",المدخلات!E21,"")</f>
        <v/>
      </c>
      <c r="D24" s="26"/>
      <c r="E24" s="26"/>
      <c r="F24" s="26"/>
      <c r="G24" s="26"/>
      <c r="H24" s="27">
        <f t="shared" si="3"/>
        <v>0</v>
      </c>
      <c r="I24" s="28">
        <f t="shared" si="4"/>
        <v>0</v>
      </c>
      <c r="J24" s="29">
        <f t="shared" si="5"/>
        <v>1</v>
      </c>
      <c r="K24" s="26"/>
      <c r="L24" s="26"/>
      <c r="M24" s="26"/>
      <c r="N24" s="27">
        <f t="shared" si="6"/>
        <v>0</v>
      </c>
      <c r="O24" s="28">
        <f t="shared" si="7"/>
        <v>0</v>
      </c>
      <c r="P24" s="29">
        <f t="shared" si="8"/>
        <v>1</v>
      </c>
      <c r="Q24" s="26"/>
      <c r="R24" s="26"/>
      <c r="S24" s="26"/>
      <c r="T24" s="26"/>
      <c r="U24" s="27">
        <f t="shared" si="0"/>
        <v>0</v>
      </c>
      <c r="V24" s="28">
        <f t="shared" si="9"/>
        <v>0</v>
      </c>
      <c r="W24" s="30">
        <f t="shared" si="1"/>
        <v>1</v>
      </c>
      <c r="X24" s="31">
        <f t="shared" si="10"/>
        <v>0</v>
      </c>
      <c r="Y24" s="31">
        <f t="shared" si="11"/>
        <v>0</v>
      </c>
      <c r="Z24" s="32">
        <f t="shared" si="12"/>
        <v>1</v>
      </c>
      <c r="AA24" s="33" t="str">
        <f t="shared" si="2"/>
        <v/>
      </c>
      <c r="AC24" s="187">
        <f>ثلاثي3!A24</f>
        <v>20</v>
      </c>
      <c r="AD24" s="195" t="str">
        <f>ثلاثي3!B24</f>
        <v/>
      </c>
      <c r="AE24" s="188">
        <f>(ثلاثي1!Y24+1.5*ثلاثي2!Y24+2*ثلاثي3!Y24)/4.5</f>
        <v>0</v>
      </c>
      <c r="AF24" s="188">
        <f>((ثلاثي1!E24+ثلاثي2!E24+ثلاثي3!E24)/3+(ثلاثي1!K24+ثلاثي2!K24+ثلاثي3!K24)/3)/2</f>
        <v>0</v>
      </c>
      <c r="AG24" s="189" t="str">
        <f t="shared" si="13"/>
        <v/>
      </c>
      <c r="AH24" s="183"/>
      <c r="AI24" s="183"/>
      <c r="AJ24" s="183"/>
      <c r="AK24" s="183"/>
      <c r="AL24" s="183"/>
      <c r="AM24" s="183"/>
      <c r="AN24" s="183"/>
      <c r="AO24" s="183"/>
      <c r="AP24" s="183"/>
    </row>
    <row r="25" spans="1:42" s="74" customFormat="1" x14ac:dyDescent="0.25">
      <c r="A25" s="23">
        <f>IF(المدخلات!C22&lt;&gt;0,المدخلات!C22,"")</f>
        <v>21</v>
      </c>
      <c r="B25" s="24" t="str">
        <f>IF(المدخلات!D22&lt;&gt;"",المدخلات!D22,"")</f>
        <v/>
      </c>
      <c r="C25" s="25" t="str">
        <f>IF(المدخلات!E22&lt;&gt;"",المدخلات!E22,"")</f>
        <v/>
      </c>
      <c r="D25" s="26"/>
      <c r="E25" s="26"/>
      <c r="F25" s="26"/>
      <c r="G25" s="26"/>
      <c r="H25" s="27">
        <f t="shared" si="3"/>
        <v>0</v>
      </c>
      <c r="I25" s="28">
        <f t="shared" si="4"/>
        <v>0</v>
      </c>
      <c r="J25" s="29">
        <f t="shared" si="5"/>
        <v>1</v>
      </c>
      <c r="K25" s="26"/>
      <c r="L25" s="26"/>
      <c r="M25" s="26"/>
      <c r="N25" s="27">
        <f t="shared" si="6"/>
        <v>0</v>
      </c>
      <c r="O25" s="28">
        <f t="shared" si="7"/>
        <v>0</v>
      </c>
      <c r="P25" s="29">
        <f t="shared" si="8"/>
        <v>1</v>
      </c>
      <c r="Q25" s="26"/>
      <c r="R25" s="26"/>
      <c r="S25" s="26"/>
      <c r="T25" s="26"/>
      <c r="U25" s="27">
        <f t="shared" si="0"/>
        <v>0</v>
      </c>
      <c r="V25" s="28">
        <f t="shared" si="9"/>
        <v>0</v>
      </c>
      <c r="W25" s="30">
        <f t="shared" si="1"/>
        <v>1</v>
      </c>
      <c r="X25" s="31">
        <f t="shared" si="10"/>
        <v>0</v>
      </c>
      <c r="Y25" s="31">
        <f t="shared" si="11"/>
        <v>0</v>
      </c>
      <c r="Z25" s="32">
        <f t="shared" si="12"/>
        <v>1</v>
      </c>
      <c r="AA25" s="33" t="str">
        <f t="shared" si="2"/>
        <v/>
      </c>
      <c r="AC25" s="187">
        <f>ثلاثي3!A25</f>
        <v>21</v>
      </c>
      <c r="AD25" s="195" t="str">
        <f>ثلاثي3!B25</f>
        <v/>
      </c>
      <c r="AE25" s="188">
        <f>(ثلاثي1!Y25+1.5*ثلاثي2!Y25+2*ثلاثي3!Y25)/4.5</f>
        <v>0</v>
      </c>
      <c r="AF25" s="188">
        <f>((ثلاثي1!E25+ثلاثي2!E25+ثلاثي3!E25)/3+(ثلاثي1!K25+ثلاثي2!K25+ثلاثي3!K25)/3)/2</f>
        <v>0</v>
      </c>
      <c r="AG25" s="189" t="str">
        <f t="shared" si="13"/>
        <v/>
      </c>
      <c r="AH25" s="183"/>
      <c r="AI25" s="183"/>
      <c r="AJ25" s="183"/>
      <c r="AK25" s="183"/>
      <c r="AL25" s="183"/>
      <c r="AM25" s="183"/>
      <c r="AN25" s="183"/>
      <c r="AO25" s="183"/>
      <c r="AP25" s="183"/>
    </row>
    <row r="26" spans="1:42" s="74" customFormat="1" x14ac:dyDescent="0.25">
      <c r="A26" s="23">
        <f>IF(المدخلات!C23&lt;&gt;0,المدخلات!C23,"")</f>
        <v>22</v>
      </c>
      <c r="B26" s="24" t="str">
        <f>IF(المدخلات!D23&lt;&gt;"",المدخلات!D23,"")</f>
        <v/>
      </c>
      <c r="C26" s="25" t="str">
        <f>IF(المدخلات!E23&lt;&gt;"",المدخلات!E23,"")</f>
        <v/>
      </c>
      <c r="D26" s="26"/>
      <c r="E26" s="26"/>
      <c r="F26" s="26"/>
      <c r="G26" s="26"/>
      <c r="H26" s="27">
        <f t="shared" si="3"/>
        <v>0</v>
      </c>
      <c r="I26" s="28">
        <f t="shared" si="4"/>
        <v>0</v>
      </c>
      <c r="J26" s="29">
        <f t="shared" si="5"/>
        <v>1</v>
      </c>
      <c r="K26" s="26"/>
      <c r="L26" s="26"/>
      <c r="M26" s="26"/>
      <c r="N26" s="27">
        <f t="shared" si="6"/>
        <v>0</v>
      </c>
      <c r="O26" s="28">
        <f t="shared" si="7"/>
        <v>0</v>
      </c>
      <c r="P26" s="29">
        <f t="shared" si="8"/>
        <v>1</v>
      </c>
      <c r="Q26" s="26"/>
      <c r="R26" s="26"/>
      <c r="S26" s="26"/>
      <c r="T26" s="26"/>
      <c r="U26" s="27">
        <f t="shared" si="0"/>
        <v>0</v>
      </c>
      <c r="V26" s="28">
        <f t="shared" si="9"/>
        <v>0</v>
      </c>
      <c r="W26" s="30">
        <f t="shared" si="1"/>
        <v>1</v>
      </c>
      <c r="X26" s="31">
        <f t="shared" si="10"/>
        <v>0</v>
      </c>
      <c r="Y26" s="31">
        <f t="shared" si="11"/>
        <v>0</v>
      </c>
      <c r="Z26" s="32">
        <f t="shared" si="12"/>
        <v>1</v>
      </c>
      <c r="AA26" s="33" t="str">
        <f t="shared" si="2"/>
        <v/>
      </c>
      <c r="AC26" s="187">
        <f>ثلاثي3!A26</f>
        <v>22</v>
      </c>
      <c r="AD26" s="195" t="str">
        <f>ثلاثي3!B26</f>
        <v/>
      </c>
      <c r="AE26" s="188">
        <f>(ثلاثي1!Y26+1.5*ثلاثي2!Y26+2*ثلاثي3!Y26)/4.5</f>
        <v>0</v>
      </c>
      <c r="AF26" s="188">
        <f>((ثلاثي1!E26+ثلاثي2!E26+ثلاثي3!E26)/3+(ثلاثي1!K26+ثلاثي2!K26+ثلاثي3!K26)/3)/2</f>
        <v>0</v>
      </c>
      <c r="AG26" s="189" t="str">
        <f t="shared" si="13"/>
        <v/>
      </c>
      <c r="AH26" s="183"/>
      <c r="AI26" s="183"/>
      <c r="AJ26" s="183"/>
      <c r="AK26" s="183"/>
      <c r="AL26" s="183"/>
      <c r="AM26" s="183"/>
      <c r="AN26" s="183"/>
      <c r="AO26" s="183"/>
      <c r="AP26" s="183"/>
    </row>
    <row r="27" spans="1:42" s="74" customFormat="1" x14ac:dyDescent="0.25">
      <c r="A27" s="23">
        <f>IF(المدخلات!C24&lt;&gt;0,المدخلات!C24,"")</f>
        <v>23</v>
      </c>
      <c r="B27" s="24" t="str">
        <f>IF(المدخلات!D24&lt;&gt;"",المدخلات!D24,"")</f>
        <v/>
      </c>
      <c r="C27" s="25" t="str">
        <f>IF(المدخلات!E24&lt;&gt;"",المدخلات!E24,"")</f>
        <v/>
      </c>
      <c r="D27" s="26"/>
      <c r="E27" s="26"/>
      <c r="F27" s="26"/>
      <c r="G27" s="26"/>
      <c r="H27" s="27">
        <f t="shared" si="3"/>
        <v>0</v>
      </c>
      <c r="I27" s="28">
        <f t="shared" si="4"/>
        <v>0</v>
      </c>
      <c r="J27" s="29">
        <f t="shared" si="5"/>
        <v>1</v>
      </c>
      <c r="K27" s="26"/>
      <c r="L27" s="26"/>
      <c r="M27" s="26"/>
      <c r="N27" s="27">
        <f t="shared" si="6"/>
        <v>0</v>
      </c>
      <c r="O27" s="28">
        <f t="shared" si="7"/>
        <v>0</v>
      </c>
      <c r="P27" s="29">
        <f t="shared" si="8"/>
        <v>1</v>
      </c>
      <c r="Q27" s="26"/>
      <c r="R27" s="26"/>
      <c r="S27" s="26"/>
      <c r="T27" s="26"/>
      <c r="U27" s="27">
        <f t="shared" si="0"/>
        <v>0</v>
      </c>
      <c r="V27" s="28">
        <f t="shared" si="9"/>
        <v>0</v>
      </c>
      <c r="W27" s="30">
        <f t="shared" si="1"/>
        <v>1</v>
      </c>
      <c r="X27" s="31">
        <f t="shared" si="10"/>
        <v>0</v>
      </c>
      <c r="Y27" s="31">
        <f t="shared" si="11"/>
        <v>0</v>
      </c>
      <c r="Z27" s="32">
        <f t="shared" si="12"/>
        <v>1</v>
      </c>
      <c r="AA27" s="33" t="str">
        <f t="shared" si="2"/>
        <v/>
      </c>
      <c r="AC27" s="187">
        <f>ثلاثي3!A27</f>
        <v>23</v>
      </c>
      <c r="AD27" s="195" t="str">
        <f>ثلاثي3!B27</f>
        <v/>
      </c>
      <c r="AE27" s="188">
        <f>(ثلاثي1!Y27+1.5*ثلاثي2!Y27+2*ثلاثي3!Y27)/4.5</f>
        <v>0</v>
      </c>
      <c r="AF27" s="188">
        <f>((ثلاثي1!E27+ثلاثي2!E27+ثلاثي3!E27)/3+(ثلاثي1!K27+ثلاثي2!K27+ثلاثي3!K27)/3)/2</f>
        <v>0</v>
      </c>
      <c r="AG27" s="189" t="str">
        <f t="shared" si="13"/>
        <v/>
      </c>
      <c r="AH27" s="183"/>
      <c r="AI27" s="183"/>
      <c r="AJ27" s="183"/>
      <c r="AK27" s="183"/>
      <c r="AL27" s="183"/>
      <c r="AM27" s="183"/>
      <c r="AN27" s="183"/>
      <c r="AO27" s="183"/>
      <c r="AP27" s="183"/>
    </row>
    <row r="28" spans="1:42" s="74" customFormat="1" x14ac:dyDescent="0.25">
      <c r="A28" s="23">
        <f>IF(المدخلات!C25&lt;&gt;0,المدخلات!C25,"")</f>
        <v>24</v>
      </c>
      <c r="B28" s="24" t="str">
        <f>IF(المدخلات!D25&lt;&gt;"",المدخلات!D25,"")</f>
        <v/>
      </c>
      <c r="C28" s="25" t="str">
        <f>IF(المدخلات!E25&lt;&gt;"",المدخلات!E25,"")</f>
        <v/>
      </c>
      <c r="D28" s="26"/>
      <c r="E28" s="26"/>
      <c r="F28" s="26"/>
      <c r="G28" s="26"/>
      <c r="H28" s="27">
        <f t="shared" si="3"/>
        <v>0</v>
      </c>
      <c r="I28" s="28">
        <f t="shared" si="4"/>
        <v>0</v>
      </c>
      <c r="J28" s="29">
        <f t="shared" si="5"/>
        <v>1</v>
      </c>
      <c r="K28" s="26"/>
      <c r="L28" s="26"/>
      <c r="M28" s="26"/>
      <c r="N28" s="27">
        <f t="shared" si="6"/>
        <v>0</v>
      </c>
      <c r="O28" s="28">
        <f t="shared" si="7"/>
        <v>0</v>
      </c>
      <c r="P28" s="29">
        <f t="shared" si="8"/>
        <v>1</v>
      </c>
      <c r="Q28" s="26"/>
      <c r="R28" s="26"/>
      <c r="S28" s="26"/>
      <c r="T28" s="26"/>
      <c r="U28" s="27">
        <f t="shared" si="0"/>
        <v>0</v>
      </c>
      <c r="V28" s="28">
        <f t="shared" si="9"/>
        <v>0</v>
      </c>
      <c r="W28" s="30">
        <f t="shared" si="1"/>
        <v>1</v>
      </c>
      <c r="X28" s="31">
        <f t="shared" si="10"/>
        <v>0</v>
      </c>
      <c r="Y28" s="31">
        <f t="shared" si="11"/>
        <v>0</v>
      </c>
      <c r="Z28" s="32">
        <f t="shared" si="12"/>
        <v>1</v>
      </c>
      <c r="AA28" s="33" t="str">
        <f t="shared" si="2"/>
        <v/>
      </c>
      <c r="AC28" s="187">
        <f>ثلاثي3!A28</f>
        <v>24</v>
      </c>
      <c r="AD28" s="195" t="str">
        <f>ثلاثي3!B28</f>
        <v/>
      </c>
      <c r="AE28" s="188">
        <f>(ثلاثي1!Y28+1.5*ثلاثي2!Y28+2*ثلاثي3!Y28)/4.5</f>
        <v>0</v>
      </c>
      <c r="AF28" s="188">
        <f>((ثلاثي1!E28+ثلاثي2!E28+ثلاثي3!E28)/3+(ثلاثي1!K28+ثلاثي2!K28+ثلاثي3!K28)/3)/2</f>
        <v>0</v>
      </c>
      <c r="AG28" s="189" t="str">
        <f t="shared" si="13"/>
        <v/>
      </c>
      <c r="AH28" s="183"/>
      <c r="AI28" s="183"/>
      <c r="AJ28" s="183"/>
      <c r="AK28" s="183"/>
      <c r="AL28" s="183"/>
      <c r="AM28" s="183"/>
      <c r="AN28" s="183"/>
      <c r="AO28" s="183"/>
      <c r="AP28" s="183"/>
    </row>
    <row r="29" spans="1:42" s="74" customFormat="1" x14ac:dyDescent="0.25">
      <c r="A29" s="23">
        <f>IF(المدخلات!C26&lt;&gt;0,المدخلات!C26,"")</f>
        <v>25</v>
      </c>
      <c r="B29" s="24" t="str">
        <f>IF(المدخلات!D26&lt;&gt;"",المدخلات!D26,"")</f>
        <v/>
      </c>
      <c r="C29" s="25" t="str">
        <f>IF(المدخلات!E26&lt;&gt;"",المدخلات!E26,"")</f>
        <v/>
      </c>
      <c r="D29" s="26"/>
      <c r="E29" s="26"/>
      <c r="F29" s="26"/>
      <c r="G29" s="26"/>
      <c r="H29" s="27">
        <f t="shared" si="3"/>
        <v>0</v>
      </c>
      <c r="I29" s="28">
        <f t="shared" si="4"/>
        <v>0</v>
      </c>
      <c r="J29" s="29">
        <f t="shared" si="5"/>
        <v>1</v>
      </c>
      <c r="K29" s="26"/>
      <c r="L29" s="26"/>
      <c r="M29" s="26"/>
      <c r="N29" s="27">
        <f t="shared" si="6"/>
        <v>0</v>
      </c>
      <c r="O29" s="28">
        <f t="shared" si="7"/>
        <v>0</v>
      </c>
      <c r="P29" s="29">
        <f t="shared" si="8"/>
        <v>1</v>
      </c>
      <c r="Q29" s="26"/>
      <c r="R29" s="26"/>
      <c r="S29" s="26"/>
      <c r="T29" s="26"/>
      <c r="U29" s="27">
        <f t="shared" si="0"/>
        <v>0</v>
      </c>
      <c r="V29" s="28">
        <f t="shared" si="9"/>
        <v>0</v>
      </c>
      <c r="W29" s="30">
        <f t="shared" si="1"/>
        <v>1</v>
      </c>
      <c r="X29" s="31">
        <f t="shared" si="10"/>
        <v>0</v>
      </c>
      <c r="Y29" s="31">
        <f t="shared" si="11"/>
        <v>0</v>
      </c>
      <c r="Z29" s="32">
        <f t="shared" si="12"/>
        <v>1</v>
      </c>
      <c r="AA29" s="33" t="str">
        <f t="shared" si="2"/>
        <v/>
      </c>
      <c r="AC29" s="187">
        <f>ثلاثي3!A29</f>
        <v>25</v>
      </c>
      <c r="AD29" s="195" t="str">
        <f>ثلاثي3!B29</f>
        <v/>
      </c>
      <c r="AE29" s="188">
        <f>(ثلاثي1!Y29+1.5*ثلاثي2!Y29+2*ثلاثي3!Y29)/4.5</f>
        <v>0</v>
      </c>
      <c r="AF29" s="188">
        <f>((ثلاثي1!E29+ثلاثي2!E29+ثلاثي3!E29)/3+(ثلاثي1!K29+ثلاثي2!K29+ثلاثي3!K29)/3)/2</f>
        <v>0</v>
      </c>
      <c r="AG29" s="189" t="str">
        <f t="shared" si="13"/>
        <v/>
      </c>
      <c r="AH29" s="183"/>
      <c r="AI29" s="183"/>
      <c r="AJ29" s="183"/>
      <c r="AK29" s="183"/>
      <c r="AL29" s="183"/>
      <c r="AM29" s="183"/>
      <c r="AN29" s="183"/>
      <c r="AO29" s="183"/>
      <c r="AP29" s="183"/>
    </row>
    <row r="30" spans="1:42" s="74" customFormat="1" x14ac:dyDescent="0.25">
      <c r="A30" s="23">
        <f>IF(المدخلات!C27&lt;&gt;0,المدخلات!C27,"")</f>
        <v>26</v>
      </c>
      <c r="B30" s="24" t="str">
        <f>IF(المدخلات!D27&lt;&gt;"",المدخلات!D27,"")</f>
        <v/>
      </c>
      <c r="C30" s="25" t="str">
        <f>IF(المدخلات!E27&lt;&gt;"",المدخلات!E27,"")</f>
        <v/>
      </c>
      <c r="D30" s="26"/>
      <c r="E30" s="26"/>
      <c r="F30" s="26"/>
      <c r="G30" s="26"/>
      <c r="H30" s="27">
        <f t="shared" si="3"/>
        <v>0</v>
      </c>
      <c r="I30" s="28">
        <f t="shared" si="4"/>
        <v>0</v>
      </c>
      <c r="J30" s="29">
        <f t="shared" si="5"/>
        <v>1</v>
      </c>
      <c r="K30" s="26"/>
      <c r="L30" s="26"/>
      <c r="M30" s="26"/>
      <c r="N30" s="27">
        <f t="shared" si="6"/>
        <v>0</v>
      </c>
      <c r="O30" s="28">
        <f t="shared" si="7"/>
        <v>0</v>
      </c>
      <c r="P30" s="29">
        <f t="shared" si="8"/>
        <v>1</v>
      </c>
      <c r="Q30" s="26"/>
      <c r="R30" s="26"/>
      <c r="S30" s="26"/>
      <c r="T30" s="26"/>
      <c r="U30" s="27">
        <f t="shared" si="0"/>
        <v>0</v>
      </c>
      <c r="V30" s="28">
        <f t="shared" si="9"/>
        <v>0</v>
      </c>
      <c r="W30" s="30">
        <f t="shared" si="1"/>
        <v>1</v>
      </c>
      <c r="X30" s="31">
        <f t="shared" si="10"/>
        <v>0</v>
      </c>
      <c r="Y30" s="31">
        <f t="shared" si="11"/>
        <v>0</v>
      </c>
      <c r="Z30" s="32">
        <f t="shared" si="12"/>
        <v>1</v>
      </c>
      <c r="AA30" s="33" t="str">
        <f t="shared" si="2"/>
        <v/>
      </c>
      <c r="AC30" s="187">
        <f>ثلاثي3!A30</f>
        <v>26</v>
      </c>
      <c r="AD30" s="195" t="str">
        <f>ثلاثي3!B30</f>
        <v/>
      </c>
      <c r="AE30" s="188">
        <f>(ثلاثي1!Y30+1.5*ثلاثي2!Y30+2*ثلاثي3!Y30)/4.5</f>
        <v>0</v>
      </c>
      <c r="AF30" s="188">
        <f>((ثلاثي1!E30+ثلاثي2!E30+ثلاثي3!E30)/3+(ثلاثي1!K30+ثلاثي2!K30+ثلاثي3!K30)/3)/2</f>
        <v>0</v>
      </c>
      <c r="AG30" s="189" t="str">
        <f t="shared" si="13"/>
        <v/>
      </c>
      <c r="AH30" s="183"/>
      <c r="AI30" s="183"/>
      <c r="AJ30" s="183"/>
      <c r="AK30" s="183"/>
      <c r="AL30" s="183"/>
      <c r="AM30" s="183"/>
      <c r="AN30" s="183"/>
      <c r="AO30" s="183"/>
      <c r="AP30" s="183"/>
    </row>
    <row r="31" spans="1:42" s="74" customFormat="1" x14ac:dyDescent="0.25">
      <c r="A31" s="23">
        <f>IF(المدخلات!C28&lt;&gt;0,المدخلات!C28,"")</f>
        <v>27</v>
      </c>
      <c r="B31" s="24" t="str">
        <f>IF(المدخلات!D28&lt;&gt;"",المدخلات!D28,"")</f>
        <v/>
      </c>
      <c r="C31" s="25" t="str">
        <f>IF(المدخلات!E28&lt;&gt;"",المدخلات!E28,"")</f>
        <v/>
      </c>
      <c r="D31" s="26"/>
      <c r="E31" s="26"/>
      <c r="F31" s="26"/>
      <c r="G31" s="26"/>
      <c r="H31" s="27">
        <f t="shared" si="3"/>
        <v>0</v>
      </c>
      <c r="I31" s="28">
        <f t="shared" si="4"/>
        <v>0</v>
      </c>
      <c r="J31" s="29">
        <f t="shared" si="5"/>
        <v>1</v>
      </c>
      <c r="K31" s="26"/>
      <c r="L31" s="26"/>
      <c r="M31" s="26"/>
      <c r="N31" s="27">
        <f t="shared" si="6"/>
        <v>0</v>
      </c>
      <c r="O31" s="28">
        <f t="shared" si="7"/>
        <v>0</v>
      </c>
      <c r="P31" s="29">
        <f t="shared" si="8"/>
        <v>1</v>
      </c>
      <c r="Q31" s="26"/>
      <c r="R31" s="26"/>
      <c r="S31" s="26"/>
      <c r="T31" s="26"/>
      <c r="U31" s="27">
        <f t="shared" si="0"/>
        <v>0</v>
      </c>
      <c r="V31" s="28">
        <f t="shared" si="9"/>
        <v>0</v>
      </c>
      <c r="W31" s="30">
        <f t="shared" si="1"/>
        <v>1</v>
      </c>
      <c r="X31" s="31">
        <f t="shared" si="10"/>
        <v>0</v>
      </c>
      <c r="Y31" s="31">
        <f t="shared" si="11"/>
        <v>0</v>
      </c>
      <c r="Z31" s="32">
        <f t="shared" si="12"/>
        <v>1</v>
      </c>
      <c r="AA31" s="33" t="str">
        <f t="shared" si="2"/>
        <v/>
      </c>
      <c r="AC31" s="187">
        <f>ثلاثي3!A31</f>
        <v>27</v>
      </c>
      <c r="AD31" s="195" t="str">
        <f>ثلاثي3!B31</f>
        <v/>
      </c>
      <c r="AE31" s="188">
        <f>(ثلاثي1!Y31+1.5*ثلاثي2!Y31+2*ثلاثي3!Y31)/4.5</f>
        <v>0</v>
      </c>
      <c r="AF31" s="188">
        <f>((ثلاثي1!E31+ثلاثي2!E31+ثلاثي3!E31)/3+(ثلاثي1!K31+ثلاثي2!K31+ثلاثي3!K31)/3)/2</f>
        <v>0</v>
      </c>
      <c r="AG31" s="189" t="str">
        <f t="shared" si="13"/>
        <v/>
      </c>
      <c r="AH31" s="183"/>
      <c r="AI31" s="183"/>
      <c r="AJ31" s="183"/>
      <c r="AK31" s="183"/>
      <c r="AL31" s="183"/>
      <c r="AM31" s="183"/>
      <c r="AN31" s="183"/>
      <c r="AO31" s="183"/>
      <c r="AP31" s="183"/>
    </row>
    <row r="32" spans="1:42" s="74" customFormat="1" x14ac:dyDescent="0.25">
      <c r="A32" s="23">
        <f>IF(المدخلات!C29&lt;&gt;0,المدخلات!C29,"")</f>
        <v>28</v>
      </c>
      <c r="B32" s="24" t="str">
        <f>IF(المدخلات!D29&lt;&gt;"",المدخلات!D29,"")</f>
        <v/>
      </c>
      <c r="C32" s="25" t="str">
        <f>IF(المدخلات!E29&lt;&gt;"",المدخلات!E29,"")</f>
        <v/>
      </c>
      <c r="D32" s="26"/>
      <c r="E32" s="26"/>
      <c r="F32" s="26"/>
      <c r="G32" s="26"/>
      <c r="H32" s="27">
        <f t="shared" si="3"/>
        <v>0</v>
      </c>
      <c r="I32" s="28">
        <f t="shared" si="4"/>
        <v>0</v>
      </c>
      <c r="J32" s="29">
        <f t="shared" si="5"/>
        <v>1</v>
      </c>
      <c r="K32" s="26"/>
      <c r="L32" s="26"/>
      <c r="M32" s="26"/>
      <c r="N32" s="27">
        <f t="shared" si="6"/>
        <v>0</v>
      </c>
      <c r="O32" s="28">
        <f t="shared" si="7"/>
        <v>0</v>
      </c>
      <c r="P32" s="29">
        <f t="shared" si="8"/>
        <v>1</v>
      </c>
      <c r="Q32" s="26"/>
      <c r="R32" s="26"/>
      <c r="S32" s="26"/>
      <c r="T32" s="26"/>
      <c r="U32" s="27">
        <f t="shared" si="0"/>
        <v>0</v>
      </c>
      <c r="V32" s="28">
        <f t="shared" si="9"/>
        <v>0</v>
      </c>
      <c r="W32" s="30">
        <f t="shared" si="1"/>
        <v>1</v>
      </c>
      <c r="X32" s="31">
        <f t="shared" si="10"/>
        <v>0</v>
      </c>
      <c r="Y32" s="31">
        <f t="shared" si="11"/>
        <v>0</v>
      </c>
      <c r="Z32" s="32">
        <f t="shared" si="12"/>
        <v>1</v>
      </c>
      <c r="AA32" s="33" t="str">
        <f t="shared" si="2"/>
        <v/>
      </c>
      <c r="AC32" s="187">
        <f>ثلاثي3!A32</f>
        <v>28</v>
      </c>
      <c r="AD32" s="195" t="str">
        <f>ثلاثي3!B32</f>
        <v/>
      </c>
      <c r="AE32" s="188">
        <f>(ثلاثي1!Y32+1.5*ثلاثي2!Y32+2*ثلاثي3!Y32)/4.5</f>
        <v>0</v>
      </c>
      <c r="AF32" s="188">
        <f>((ثلاثي1!E32+ثلاثي2!E32+ثلاثي3!E32)/3+(ثلاثي1!K32+ثلاثي2!K32+ثلاثي3!K32)/3)/2</f>
        <v>0</v>
      </c>
      <c r="AG32" s="189" t="str">
        <f t="shared" si="13"/>
        <v/>
      </c>
      <c r="AH32" s="183"/>
      <c r="AI32" s="183"/>
      <c r="AJ32" s="183"/>
      <c r="AK32" s="183"/>
      <c r="AL32" s="183"/>
      <c r="AM32" s="183"/>
      <c r="AN32" s="183"/>
      <c r="AO32" s="183"/>
      <c r="AP32" s="183"/>
    </row>
    <row r="33" spans="1:42" s="74" customFormat="1" x14ac:dyDescent="0.25">
      <c r="A33" s="23">
        <f>IF(المدخلات!C30&lt;&gt;0,المدخلات!C30,"")</f>
        <v>29</v>
      </c>
      <c r="B33" s="24" t="str">
        <f>IF(المدخلات!D30&lt;&gt;"",المدخلات!D30,"")</f>
        <v/>
      </c>
      <c r="C33" s="25" t="str">
        <f>IF(المدخلات!E30&lt;&gt;"",المدخلات!E30,"")</f>
        <v/>
      </c>
      <c r="D33" s="26"/>
      <c r="E33" s="26"/>
      <c r="F33" s="26"/>
      <c r="G33" s="26"/>
      <c r="H33" s="27">
        <f t="shared" si="3"/>
        <v>0</v>
      </c>
      <c r="I33" s="28">
        <f t="shared" si="4"/>
        <v>0</v>
      </c>
      <c r="J33" s="29">
        <f t="shared" si="5"/>
        <v>1</v>
      </c>
      <c r="K33" s="26"/>
      <c r="L33" s="26"/>
      <c r="M33" s="26"/>
      <c r="N33" s="27">
        <f t="shared" si="6"/>
        <v>0</v>
      </c>
      <c r="O33" s="28">
        <f t="shared" si="7"/>
        <v>0</v>
      </c>
      <c r="P33" s="29">
        <f t="shared" si="8"/>
        <v>1</v>
      </c>
      <c r="Q33" s="26"/>
      <c r="R33" s="26"/>
      <c r="S33" s="26"/>
      <c r="T33" s="26"/>
      <c r="U33" s="27">
        <f t="shared" si="0"/>
        <v>0</v>
      </c>
      <c r="V33" s="28">
        <f t="shared" si="9"/>
        <v>0</v>
      </c>
      <c r="W33" s="30">
        <f t="shared" si="1"/>
        <v>1</v>
      </c>
      <c r="X33" s="31">
        <f t="shared" si="10"/>
        <v>0</v>
      </c>
      <c r="Y33" s="31">
        <f t="shared" si="11"/>
        <v>0</v>
      </c>
      <c r="Z33" s="32">
        <f t="shared" si="12"/>
        <v>1</v>
      </c>
      <c r="AA33" s="33" t="str">
        <f t="shared" si="2"/>
        <v/>
      </c>
      <c r="AC33" s="187">
        <f>ثلاثي3!A33</f>
        <v>29</v>
      </c>
      <c r="AD33" s="195" t="str">
        <f>ثلاثي3!B33</f>
        <v/>
      </c>
      <c r="AE33" s="188">
        <f>(ثلاثي1!Y33+1.5*ثلاثي2!Y33+2*ثلاثي3!Y33)/4.5</f>
        <v>0</v>
      </c>
      <c r="AF33" s="188">
        <f>((ثلاثي1!E33+ثلاثي2!E33+ثلاثي3!E33)/3+(ثلاثي1!K33+ثلاثي2!K33+ثلاثي3!K33)/3)/2</f>
        <v>0</v>
      </c>
      <c r="AG33" s="189" t="str">
        <f t="shared" si="13"/>
        <v/>
      </c>
      <c r="AH33" s="183"/>
      <c r="AI33" s="183"/>
      <c r="AJ33" s="183"/>
      <c r="AK33" s="183"/>
      <c r="AL33" s="183"/>
      <c r="AM33" s="183"/>
      <c r="AN33" s="183"/>
      <c r="AO33" s="183"/>
      <c r="AP33" s="183"/>
    </row>
    <row r="34" spans="1:42" s="74" customFormat="1" x14ac:dyDescent="0.25">
      <c r="A34" s="23">
        <f>IF(المدخلات!C31&lt;&gt;0,المدخلات!C31,"")</f>
        <v>30</v>
      </c>
      <c r="B34" s="24" t="str">
        <f>IF(المدخلات!D31&lt;&gt;"",المدخلات!D31,"")</f>
        <v/>
      </c>
      <c r="C34" s="25" t="str">
        <f>IF(المدخلات!E31&lt;&gt;"",المدخلات!E31,"")</f>
        <v/>
      </c>
      <c r="D34" s="26"/>
      <c r="E34" s="26"/>
      <c r="F34" s="26"/>
      <c r="G34" s="26"/>
      <c r="H34" s="27">
        <f t="shared" si="3"/>
        <v>0</v>
      </c>
      <c r="I34" s="28">
        <f t="shared" si="4"/>
        <v>0</v>
      </c>
      <c r="J34" s="29">
        <f t="shared" si="5"/>
        <v>1</v>
      </c>
      <c r="K34" s="26"/>
      <c r="L34" s="26"/>
      <c r="M34" s="26"/>
      <c r="N34" s="27">
        <f t="shared" si="6"/>
        <v>0</v>
      </c>
      <c r="O34" s="28">
        <f t="shared" si="7"/>
        <v>0</v>
      </c>
      <c r="P34" s="29">
        <f t="shared" si="8"/>
        <v>1</v>
      </c>
      <c r="Q34" s="26"/>
      <c r="R34" s="26"/>
      <c r="S34" s="26"/>
      <c r="T34" s="26"/>
      <c r="U34" s="27">
        <f t="shared" si="0"/>
        <v>0</v>
      </c>
      <c r="V34" s="28">
        <f t="shared" si="9"/>
        <v>0</v>
      </c>
      <c r="W34" s="30">
        <f t="shared" si="1"/>
        <v>1</v>
      </c>
      <c r="X34" s="31">
        <f t="shared" si="10"/>
        <v>0</v>
      </c>
      <c r="Y34" s="31">
        <f t="shared" si="11"/>
        <v>0</v>
      </c>
      <c r="Z34" s="32">
        <f t="shared" si="12"/>
        <v>1</v>
      </c>
      <c r="AA34" s="33" t="str">
        <f t="shared" si="2"/>
        <v/>
      </c>
      <c r="AC34" s="187">
        <f>ثلاثي3!A34</f>
        <v>30</v>
      </c>
      <c r="AD34" s="195" t="str">
        <f>ثلاثي3!B34</f>
        <v/>
      </c>
      <c r="AE34" s="188">
        <f>(ثلاثي1!Y34+1.5*ثلاثي2!Y34+2*ثلاثي3!Y34)/4.5</f>
        <v>0</v>
      </c>
      <c r="AF34" s="188">
        <f>((ثلاثي1!E34+ثلاثي2!E34+ثلاثي3!E34)/3+(ثلاثي1!K34+ثلاثي2!K34+ثلاثي3!K34)/3)/2</f>
        <v>0</v>
      </c>
      <c r="AG34" s="189" t="str">
        <f t="shared" si="13"/>
        <v/>
      </c>
      <c r="AH34" s="183"/>
      <c r="AI34" s="183"/>
      <c r="AJ34" s="183"/>
      <c r="AK34" s="183"/>
      <c r="AL34" s="183"/>
      <c r="AM34" s="183"/>
      <c r="AN34" s="183"/>
      <c r="AO34" s="183"/>
      <c r="AP34" s="183"/>
    </row>
    <row r="35" spans="1:42" s="74" customFormat="1" x14ac:dyDescent="0.25">
      <c r="A35" s="23">
        <f>IF(المدخلات!C32&lt;&gt;0,المدخلات!C32,"")</f>
        <v>31</v>
      </c>
      <c r="B35" s="24" t="str">
        <f>IF(المدخلات!D32&lt;&gt;"",المدخلات!D32,"")</f>
        <v/>
      </c>
      <c r="C35" s="25" t="str">
        <f>IF(المدخلات!E32&lt;&gt;"",المدخلات!E32,"")</f>
        <v/>
      </c>
      <c r="D35" s="26"/>
      <c r="E35" s="26"/>
      <c r="F35" s="26"/>
      <c r="G35" s="26"/>
      <c r="H35" s="27">
        <f t="shared" si="3"/>
        <v>0</v>
      </c>
      <c r="I35" s="28">
        <f t="shared" si="4"/>
        <v>0</v>
      </c>
      <c r="J35" s="29">
        <f t="shared" si="5"/>
        <v>1</v>
      </c>
      <c r="K35" s="26"/>
      <c r="L35" s="26"/>
      <c r="M35" s="26"/>
      <c r="N35" s="27">
        <f t="shared" si="6"/>
        <v>0</v>
      </c>
      <c r="O35" s="28">
        <f t="shared" si="7"/>
        <v>0</v>
      </c>
      <c r="P35" s="29">
        <f t="shared" si="8"/>
        <v>1</v>
      </c>
      <c r="Q35" s="26"/>
      <c r="R35" s="26"/>
      <c r="S35" s="26"/>
      <c r="T35" s="26"/>
      <c r="U35" s="27">
        <f t="shared" si="0"/>
        <v>0</v>
      </c>
      <c r="V35" s="28">
        <f t="shared" si="9"/>
        <v>0</v>
      </c>
      <c r="W35" s="30">
        <f t="shared" si="1"/>
        <v>1</v>
      </c>
      <c r="X35" s="31">
        <f t="shared" si="10"/>
        <v>0</v>
      </c>
      <c r="Y35" s="31">
        <f t="shared" si="11"/>
        <v>0</v>
      </c>
      <c r="Z35" s="32">
        <f t="shared" si="12"/>
        <v>1</v>
      </c>
      <c r="AA35" s="33" t="str">
        <f t="shared" si="2"/>
        <v/>
      </c>
      <c r="AC35" s="187">
        <f>ثلاثي3!A35</f>
        <v>31</v>
      </c>
      <c r="AD35" s="195" t="str">
        <f>ثلاثي3!B35</f>
        <v/>
      </c>
      <c r="AE35" s="188">
        <f>(ثلاثي1!Y35+1.5*ثلاثي2!Y35+2*ثلاثي3!Y35)/4.5</f>
        <v>0</v>
      </c>
      <c r="AF35" s="188">
        <f>((ثلاثي1!E35+ثلاثي2!E35+ثلاثي3!E35)/3+(ثلاثي1!K35+ثلاثي2!K35+ثلاثي3!K35)/3)/2</f>
        <v>0</v>
      </c>
      <c r="AG35" s="189" t="str">
        <f t="shared" si="13"/>
        <v/>
      </c>
      <c r="AH35" s="183"/>
      <c r="AI35" s="183"/>
      <c r="AJ35" s="183"/>
      <c r="AK35" s="183"/>
      <c r="AL35" s="183"/>
      <c r="AM35" s="183"/>
      <c r="AN35" s="183"/>
      <c r="AO35" s="183"/>
      <c r="AP35" s="183"/>
    </row>
    <row r="36" spans="1:42" s="74" customFormat="1" x14ac:dyDescent="0.25">
      <c r="A36" s="23">
        <f>IF(المدخلات!C33&lt;&gt;0,المدخلات!C33,"")</f>
        <v>32</v>
      </c>
      <c r="B36" s="24" t="str">
        <f>IF(المدخلات!D33&lt;&gt;"",المدخلات!D33,"")</f>
        <v/>
      </c>
      <c r="C36" s="25" t="str">
        <f>IF(المدخلات!E33&lt;&gt;"",المدخلات!E33,"")</f>
        <v/>
      </c>
      <c r="D36" s="26"/>
      <c r="E36" s="26"/>
      <c r="F36" s="26"/>
      <c r="G36" s="26"/>
      <c r="H36" s="27">
        <f t="shared" si="3"/>
        <v>0</v>
      </c>
      <c r="I36" s="28">
        <f t="shared" si="4"/>
        <v>0</v>
      </c>
      <c r="J36" s="29">
        <f t="shared" si="5"/>
        <v>1</v>
      </c>
      <c r="K36" s="26"/>
      <c r="L36" s="26"/>
      <c r="M36" s="26"/>
      <c r="N36" s="27">
        <f t="shared" si="6"/>
        <v>0</v>
      </c>
      <c r="O36" s="28">
        <f t="shared" si="7"/>
        <v>0</v>
      </c>
      <c r="P36" s="29">
        <f t="shared" si="8"/>
        <v>1</v>
      </c>
      <c r="Q36" s="26"/>
      <c r="R36" s="26"/>
      <c r="S36" s="26"/>
      <c r="T36" s="26"/>
      <c r="U36" s="27">
        <f t="shared" si="0"/>
        <v>0</v>
      </c>
      <c r="V36" s="28">
        <f t="shared" si="9"/>
        <v>0</v>
      </c>
      <c r="W36" s="30">
        <f t="shared" si="1"/>
        <v>1</v>
      </c>
      <c r="X36" s="31">
        <f t="shared" si="10"/>
        <v>0</v>
      </c>
      <c r="Y36" s="31">
        <f t="shared" si="11"/>
        <v>0</v>
      </c>
      <c r="Z36" s="32">
        <f t="shared" si="12"/>
        <v>1</v>
      </c>
      <c r="AA36" s="33" t="str">
        <f t="shared" si="2"/>
        <v/>
      </c>
      <c r="AC36" s="187">
        <f>ثلاثي3!A36</f>
        <v>32</v>
      </c>
      <c r="AD36" s="195" t="str">
        <f>ثلاثي3!B36</f>
        <v/>
      </c>
      <c r="AE36" s="188">
        <f>(ثلاثي1!Y36+1.5*ثلاثي2!Y36+2*ثلاثي3!Y36)/4.5</f>
        <v>0</v>
      </c>
      <c r="AF36" s="188">
        <f>((ثلاثي1!E36+ثلاثي2!E36+ثلاثي3!E36)/3+(ثلاثي1!K36+ثلاثي2!K36+ثلاثي3!K36)/3)/2</f>
        <v>0</v>
      </c>
      <c r="AG36" s="189" t="str">
        <f t="shared" si="13"/>
        <v/>
      </c>
      <c r="AH36" s="183"/>
      <c r="AI36" s="183"/>
      <c r="AJ36" s="183"/>
      <c r="AK36" s="183"/>
      <c r="AL36" s="183"/>
      <c r="AM36" s="183"/>
      <c r="AN36" s="183"/>
      <c r="AO36" s="183"/>
      <c r="AP36" s="183"/>
    </row>
    <row r="37" spans="1:42" s="74" customFormat="1" x14ac:dyDescent="0.25">
      <c r="A37" s="23">
        <f>IF(المدخلات!C34&lt;&gt;0,المدخلات!C34,"")</f>
        <v>33</v>
      </c>
      <c r="B37" s="24" t="str">
        <f>IF(المدخلات!D34&lt;&gt;"",المدخلات!D34,"")</f>
        <v/>
      </c>
      <c r="C37" s="25" t="str">
        <f>IF(المدخلات!E34&lt;&gt;"",المدخلات!E34,"")</f>
        <v/>
      </c>
      <c r="D37" s="26"/>
      <c r="E37" s="26"/>
      <c r="F37" s="26"/>
      <c r="G37" s="26"/>
      <c r="H37" s="27">
        <f t="shared" si="3"/>
        <v>0</v>
      </c>
      <c r="I37" s="28">
        <f t="shared" si="4"/>
        <v>0</v>
      </c>
      <c r="J37" s="29">
        <f t="shared" si="5"/>
        <v>1</v>
      </c>
      <c r="K37" s="26"/>
      <c r="L37" s="26"/>
      <c r="M37" s="26"/>
      <c r="N37" s="27">
        <f t="shared" si="6"/>
        <v>0</v>
      </c>
      <c r="O37" s="28">
        <f t="shared" si="7"/>
        <v>0</v>
      </c>
      <c r="P37" s="29">
        <f t="shared" si="8"/>
        <v>1</v>
      </c>
      <c r="Q37" s="26"/>
      <c r="R37" s="26"/>
      <c r="S37" s="26"/>
      <c r="T37" s="26"/>
      <c r="U37" s="27">
        <f t="shared" si="0"/>
        <v>0</v>
      </c>
      <c r="V37" s="28">
        <f t="shared" si="9"/>
        <v>0</v>
      </c>
      <c r="W37" s="30">
        <f t="shared" si="1"/>
        <v>1</v>
      </c>
      <c r="X37" s="31">
        <f t="shared" si="10"/>
        <v>0</v>
      </c>
      <c r="Y37" s="31">
        <f t="shared" si="11"/>
        <v>0</v>
      </c>
      <c r="Z37" s="32">
        <f t="shared" si="12"/>
        <v>1</v>
      </c>
      <c r="AA37" s="33" t="str">
        <f t="shared" si="2"/>
        <v/>
      </c>
      <c r="AC37" s="187">
        <f>ثلاثي3!A37</f>
        <v>33</v>
      </c>
      <c r="AD37" s="195" t="str">
        <f>ثلاثي3!B37</f>
        <v/>
      </c>
      <c r="AE37" s="188">
        <f>(ثلاثي1!Y37+1.5*ثلاثي2!Y37+2*ثلاثي3!Y37)/4.5</f>
        <v>0</v>
      </c>
      <c r="AF37" s="188">
        <f>((ثلاثي1!E37+ثلاثي2!E37+ثلاثي3!E37)/3+(ثلاثي1!K37+ثلاثي2!K37+ثلاثي3!K37)/3)/2</f>
        <v>0</v>
      </c>
      <c r="AG37" s="189" t="str">
        <f t="shared" si="13"/>
        <v/>
      </c>
      <c r="AH37" s="183"/>
      <c r="AI37" s="183"/>
      <c r="AJ37" s="183"/>
      <c r="AK37" s="183"/>
      <c r="AL37" s="183"/>
      <c r="AM37" s="183"/>
      <c r="AN37" s="183"/>
      <c r="AO37" s="183"/>
      <c r="AP37" s="183"/>
    </row>
    <row r="38" spans="1:42" s="74" customFormat="1" x14ac:dyDescent="0.25">
      <c r="A38" s="23">
        <f>IF(المدخلات!C35&lt;&gt;0,المدخلات!C35,"")</f>
        <v>34</v>
      </c>
      <c r="B38" s="24" t="str">
        <f>IF(المدخلات!D35&lt;&gt;"",المدخلات!D35,"")</f>
        <v/>
      </c>
      <c r="C38" s="25" t="str">
        <f>IF(المدخلات!E35&lt;&gt;"",المدخلات!E35,"")</f>
        <v/>
      </c>
      <c r="D38" s="26"/>
      <c r="E38" s="26"/>
      <c r="F38" s="26"/>
      <c r="G38" s="26"/>
      <c r="H38" s="27">
        <f t="shared" si="3"/>
        <v>0</v>
      </c>
      <c r="I38" s="28">
        <f t="shared" si="4"/>
        <v>0</v>
      </c>
      <c r="J38" s="29">
        <f t="shared" si="5"/>
        <v>1</v>
      </c>
      <c r="K38" s="26"/>
      <c r="L38" s="26"/>
      <c r="M38" s="26"/>
      <c r="N38" s="27">
        <f t="shared" si="6"/>
        <v>0</v>
      </c>
      <c r="O38" s="28">
        <f t="shared" si="7"/>
        <v>0</v>
      </c>
      <c r="P38" s="29">
        <f t="shared" si="8"/>
        <v>1</v>
      </c>
      <c r="Q38" s="26"/>
      <c r="R38" s="26"/>
      <c r="S38" s="26"/>
      <c r="T38" s="26"/>
      <c r="U38" s="27">
        <f t="shared" si="0"/>
        <v>0</v>
      </c>
      <c r="V38" s="28">
        <f t="shared" si="9"/>
        <v>0</v>
      </c>
      <c r="W38" s="30">
        <f t="shared" si="1"/>
        <v>1</v>
      </c>
      <c r="X38" s="31">
        <f t="shared" si="10"/>
        <v>0</v>
      </c>
      <c r="Y38" s="31">
        <f t="shared" si="11"/>
        <v>0</v>
      </c>
      <c r="Z38" s="32">
        <f t="shared" si="12"/>
        <v>1</v>
      </c>
      <c r="AA38" s="33" t="str">
        <f t="shared" si="2"/>
        <v/>
      </c>
      <c r="AC38" s="187">
        <f>ثلاثي3!A38</f>
        <v>34</v>
      </c>
      <c r="AD38" s="195" t="str">
        <f>ثلاثي3!B38</f>
        <v/>
      </c>
      <c r="AE38" s="188">
        <f>(ثلاثي1!Y38+1.5*ثلاثي2!Y38+2*ثلاثي3!Y38)/4.5</f>
        <v>0</v>
      </c>
      <c r="AF38" s="188">
        <f>((ثلاثي1!E38+ثلاثي2!E38+ثلاثي3!E38)/3+(ثلاثي1!K38+ثلاثي2!K38+ثلاثي3!K38)/3)/2</f>
        <v>0</v>
      </c>
      <c r="AG38" s="189" t="str">
        <f t="shared" si="13"/>
        <v/>
      </c>
      <c r="AH38" s="183"/>
      <c r="AI38" s="183"/>
      <c r="AJ38" s="183"/>
      <c r="AK38" s="183"/>
      <c r="AL38" s="183"/>
      <c r="AM38" s="183"/>
      <c r="AN38" s="183"/>
      <c r="AO38" s="183"/>
      <c r="AP38" s="183"/>
    </row>
    <row r="39" spans="1:42" s="74" customFormat="1" x14ac:dyDescent="0.25">
      <c r="A39" s="23">
        <f>IF(المدخلات!C36&lt;&gt;0,المدخلات!C36,"")</f>
        <v>35</v>
      </c>
      <c r="B39" s="24" t="str">
        <f>IF(المدخلات!D36&lt;&gt;"",المدخلات!D36,"")</f>
        <v/>
      </c>
      <c r="C39" s="25" t="str">
        <f>IF(المدخلات!E36&lt;&gt;"",المدخلات!E36,"")</f>
        <v/>
      </c>
      <c r="D39" s="26"/>
      <c r="E39" s="26"/>
      <c r="F39" s="26"/>
      <c r="G39" s="26"/>
      <c r="H39" s="27">
        <f t="shared" si="3"/>
        <v>0</v>
      </c>
      <c r="I39" s="28">
        <f t="shared" si="4"/>
        <v>0</v>
      </c>
      <c r="J39" s="29">
        <f t="shared" si="5"/>
        <v>1</v>
      </c>
      <c r="K39" s="26"/>
      <c r="L39" s="26"/>
      <c r="M39" s="26"/>
      <c r="N39" s="27">
        <f t="shared" si="6"/>
        <v>0</v>
      </c>
      <c r="O39" s="28">
        <f t="shared" si="7"/>
        <v>0</v>
      </c>
      <c r="P39" s="29">
        <f t="shared" si="8"/>
        <v>1</v>
      </c>
      <c r="Q39" s="26"/>
      <c r="R39" s="26"/>
      <c r="S39" s="26"/>
      <c r="T39" s="26"/>
      <c r="U39" s="27">
        <f t="shared" si="0"/>
        <v>0</v>
      </c>
      <c r="V39" s="28">
        <f t="shared" si="9"/>
        <v>0</v>
      </c>
      <c r="W39" s="30">
        <f t="shared" si="1"/>
        <v>1</v>
      </c>
      <c r="X39" s="31">
        <f t="shared" si="10"/>
        <v>0</v>
      </c>
      <c r="Y39" s="31">
        <f t="shared" si="11"/>
        <v>0</v>
      </c>
      <c r="Z39" s="32">
        <f t="shared" si="12"/>
        <v>1</v>
      </c>
      <c r="AA39" s="33" t="str">
        <f t="shared" si="2"/>
        <v/>
      </c>
      <c r="AC39" s="187">
        <f>ثلاثي3!A39</f>
        <v>35</v>
      </c>
      <c r="AD39" s="195" t="str">
        <f>ثلاثي3!B39</f>
        <v/>
      </c>
      <c r="AE39" s="188">
        <f>(ثلاثي1!Y39+1.5*ثلاثي2!Y39+2*ثلاثي3!Y39)/4.5</f>
        <v>0</v>
      </c>
      <c r="AF39" s="188">
        <f>((ثلاثي1!E39+ثلاثي2!E39+ثلاثي3!E39)/3+(ثلاثي1!K39+ثلاثي2!K39+ثلاثي3!K39)/3)/2</f>
        <v>0</v>
      </c>
      <c r="AG39" s="189" t="str">
        <f t="shared" si="13"/>
        <v/>
      </c>
      <c r="AH39" s="183"/>
      <c r="AI39" s="183"/>
      <c r="AJ39" s="183"/>
      <c r="AK39" s="183"/>
      <c r="AL39" s="183"/>
      <c r="AM39" s="183"/>
      <c r="AN39" s="183"/>
      <c r="AO39" s="183"/>
      <c r="AP39" s="183"/>
    </row>
    <row r="40" spans="1:42" s="74" customFormat="1" x14ac:dyDescent="0.25">
      <c r="A40" s="23">
        <f>IF(المدخلات!C37&lt;&gt;0,المدخلات!C37,"")</f>
        <v>36</v>
      </c>
      <c r="B40" s="24" t="str">
        <f>IF(المدخلات!D37&lt;&gt;"",المدخلات!D37,"")</f>
        <v/>
      </c>
      <c r="C40" s="25" t="str">
        <f>IF(المدخلات!E37&lt;&gt;"",المدخلات!E37,"")</f>
        <v/>
      </c>
      <c r="D40" s="26"/>
      <c r="E40" s="26"/>
      <c r="F40" s="26"/>
      <c r="G40" s="26"/>
      <c r="H40" s="27">
        <f t="shared" si="3"/>
        <v>0</v>
      </c>
      <c r="I40" s="28">
        <f t="shared" si="4"/>
        <v>0</v>
      </c>
      <c r="J40" s="29">
        <f t="shared" si="5"/>
        <v>1</v>
      </c>
      <c r="K40" s="26"/>
      <c r="L40" s="26"/>
      <c r="M40" s="26"/>
      <c r="N40" s="27">
        <f t="shared" ref="N40:N44" si="14">IF(A40&lt;&gt;"",SUM(K40:M40),"")</f>
        <v>0</v>
      </c>
      <c r="O40" s="28">
        <f t="shared" si="7"/>
        <v>0</v>
      </c>
      <c r="P40" s="29">
        <f t="shared" si="8"/>
        <v>1</v>
      </c>
      <c r="Q40" s="26"/>
      <c r="R40" s="26"/>
      <c r="S40" s="26"/>
      <c r="T40" s="26"/>
      <c r="U40" s="27">
        <f t="shared" si="0"/>
        <v>0</v>
      </c>
      <c r="V40" s="28">
        <f t="shared" si="9"/>
        <v>0</v>
      </c>
      <c r="W40" s="30">
        <f t="shared" si="1"/>
        <v>1</v>
      </c>
      <c r="X40" s="31">
        <f t="shared" si="10"/>
        <v>0</v>
      </c>
      <c r="Y40" s="31">
        <f t="shared" si="11"/>
        <v>0</v>
      </c>
      <c r="Z40" s="32">
        <f t="shared" si="12"/>
        <v>1</v>
      </c>
      <c r="AA40" s="33" t="str">
        <f t="shared" si="2"/>
        <v/>
      </c>
      <c r="AC40" s="187">
        <f>ثلاثي3!A40</f>
        <v>36</v>
      </c>
      <c r="AD40" s="195" t="str">
        <f>ثلاثي3!B40</f>
        <v/>
      </c>
      <c r="AE40" s="188">
        <f>(ثلاثي1!Y40+1.5*ثلاثي2!Y40+2*ثلاثي3!Y40)/4.5</f>
        <v>0</v>
      </c>
      <c r="AF40" s="188">
        <f>((ثلاثي1!E40+ثلاثي2!E40+ثلاثي3!E40)/3+(ثلاثي1!K40+ثلاثي2!K40+ثلاثي3!K40)/3)/2</f>
        <v>0</v>
      </c>
      <c r="AG40" s="189" t="str">
        <f t="shared" si="13"/>
        <v/>
      </c>
      <c r="AH40" s="183"/>
      <c r="AI40" s="183"/>
      <c r="AJ40" s="183"/>
      <c r="AK40" s="183"/>
      <c r="AL40" s="183"/>
      <c r="AM40" s="183"/>
      <c r="AN40" s="183"/>
      <c r="AO40" s="183"/>
      <c r="AP40" s="183"/>
    </row>
    <row r="41" spans="1:42" s="74" customFormat="1" x14ac:dyDescent="0.25">
      <c r="A41" s="23">
        <f>IF(المدخلات!C38&lt;&gt;0,المدخلات!C38,"")</f>
        <v>37</v>
      </c>
      <c r="B41" s="24" t="str">
        <f>IF(المدخلات!D38&lt;&gt;"",المدخلات!D38,"")</f>
        <v/>
      </c>
      <c r="C41" s="25" t="str">
        <f>IF(المدخلات!E38&lt;&gt;"",المدخلات!E38,"")</f>
        <v/>
      </c>
      <c r="D41" s="26"/>
      <c r="E41" s="26"/>
      <c r="F41" s="26"/>
      <c r="G41" s="26"/>
      <c r="H41" s="27">
        <f t="shared" si="3"/>
        <v>0</v>
      </c>
      <c r="I41" s="28">
        <f t="shared" si="4"/>
        <v>0</v>
      </c>
      <c r="J41" s="29">
        <f t="shared" si="5"/>
        <v>1</v>
      </c>
      <c r="K41" s="26"/>
      <c r="L41" s="26"/>
      <c r="M41" s="26"/>
      <c r="N41" s="27">
        <f t="shared" si="14"/>
        <v>0</v>
      </c>
      <c r="O41" s="28">
        <f t="shared" si="7"/>
        <v>0</v>
      </c>
      <c r="P41" s="29">
        <f t="shared" si="8"/>
        <v>1</v>
      </c>
      <c r="Q41" s="26"/>
      <c r="R41" s="26"/>
      <c r="S41" s="26"/>
      <c r="T41" s="26"/>
      <c r="U41" s="27">
        <f t="shared" si="0"/>
        <v>0</v>
      </c>
      <c r="V41" s="28">
        <f t="shared" si="9"/>
        <v>0</v>
      </c>
      <c r="W41" s="30">
        <f t="shared" si="1"/>
        <v>1</v>
      </c>
      <c r="X41" s="31">
        <f t="shared" si="10"/>
        <v>0</v>
      </c>
      <c r="Y41" s="31">
        <f t="shared" si="11"/>
        <v>0</v>
      </c>
      <c r="Z41" s="32">
        <f t="shared" si="12"/>
        <v>1</v>
      </c>
      <c r="AA41" s="33" t="str">
        <f t="shared" si="2"/>
        <v/>
      </c>
      <c r="AC41" s="187">
        <f>ثلاثي3!A41</f>
        <v>37</v>
      </c>
      <c r="AD41" s="195" t="str">
        <f>ثلاثي3!B41</f>
        <v/>
      </c>
      <c r="AE41" s="188">
        <f>(ثلاثي1!Y41+1.5*ثلاثي2!Y41+2*ثلاثي3!Y41)/4.5</f>
        <v>0</v>
      </c>
      <c r="AF41" s="188">
        <f>((ثلاثي1!E41+ثلاثي2!E41+ثلاثي3!E41)/3+(ثلاثي1!K41+ثلاثي2!K41+ثلاثي3!K41)/3)/2</f>
        <v>0</v>
      </c>
      <c r="AG41" s="189" t="str">
        <f t="shared" si="13"/>
        <v/>
      </c>
      <c r="AH41" s="190"/>
      <c r="AI41" s="191"/>
      <c r="AJ41" s="183"/>
      <c r="AK41" s="183"/>
      <c r="AL41" s="183"/>
      <c r="AM41" s="183"/>
      <c r="AN41" s="183"/>
      <c r="AO41" s="183"/>
      <c r="AP41" s="183"/>
    </row>
    <row r="42" spans="1:42" s="74" customFormat="1" x14ac:dyDescent="0.25">
      <c r="A42" s="23">
        <f>IF(المدخلات!C39&lt;&gt;0,المدخلات!C39,"")</f>
        <v>38</v>
      </c>
      <c r="B42" s="24" t="str">
        <f>IF(المدخلات!D39&lt;&gt;"",المدخلات!D39,"")</f>
        <v/>
      </c>
      <c r="C42" s="25" t="str">
        <f>IF(المدخلات!E39&lt;&gt;"",المدخلات!E39,"")</f>
        <v/>
      </c>
      <c r="D42" s="26"/>
      <c r="E42" s="26"/>
      <c r="F42" s="26"/>
      <c r="G42" s="26"/>
      <c r="H42" s="27">
        <f t="shared" si="3"/>
        <v>0</v>
      </c>
      <c r="I42" s="28">
        <f t="shared" si="4"/>
        <v>0</v>
      </c>
      <c r="J42" s="29">
        <f t="shared" si="5"/>
        <v>1</v>
      </c>
      <c r="K42" s="26"/>
      <c r="L42" s="26"/>
      <c r="M42" s="26"/>
      <c r="N42" s="27">
        <f t="shared" si="14"/>
        <v>0</v>
      </c>
      <c r="O42" s="28">
        <f t="shared" si="7"/>
        <v>0</v>
      </c>
      <c r="P42" s="29">
        <f t="shared" si="8"/>
        <v>1</v>
      </c>
      <c r="Q42" s="26"/>
      <c r="R42" s="26"/>
      <c r="S42" s="26"/>
      <c r="T42" s="26"/>
      <c r="U42" s="27">
        <f t="shared" si="0"/>
        <v>0</v>
      </c>
      <c r="V42" s="28">
        <f t="shared" si="9"/>
        <v>0</v>
      </c>
      <c r="W42" s="30">
        <f t="shared" si="1"/>
        <v>1</v>
      </c>
      <c r="X42" s="31">
        <f t="shared" si="10"/>
        <v>0</v>
      </c>
      <c r="Y42" s="31">
        <f t="shared" si="11"/>
        <v>0</v>
      </c>
      <c r="Z42" s="32">
        <f t="shared" si="12"/>
        <v>1</v>
      </c>
      <c r="AA42" s="33" t="str">
        <f t="shared" si="2"/>
        <v/>
      </c>
      <c r="AC42" s="187">
        <f>ثلاثي3!A42</f>
        <v>38</v>
      </c>
      <c r="AD42" s="195" t="str">
        <f>ثلاثي3!B42</f>
        <v/>
      </c>
      <c r="AE42" s="188">
        <f>(ثلاثي1!Y42+1.5*ثلاثي2!Y42+2*ثلاثي3!Y42)/4.5</f>
        <v>0</v>
      </c>
      <c r="AF42" s="188">
        <f>((ثلاثي1!E42+ثلاثي2!E42+ثلاثي3!E42)/3+(ثلاثي1!K42+ثلاثي2!K42+ثلاثي3!K42)/3)/2</f>
        <v>0</v>
      </c>
      <c r="AG42" s="189" t="str">
        <f t="shared" si="13"/>
        <v/>
      </c>
      <c r="AH42" s="190"/>
      <c r="AI42" s="191"/>
      <c r="AJ42" s="183"/>
      <c r="AK42" s="183"/>
      <c r="AL42" s="183"/>
      <c r="AM42" s="183"/>
      <c r="AN42" s="183"/>
      <c r="AO42" s="183"/>
      <c r="AP42" s="183"/>
    </row>
    <row r="43" spans="1:42" s="74" customFormat="1" x14ac:dyDescent="0.25">
      <c r="A43" s="23">
        <f>IF(المدخلات!C40&lt;&gt;0,المدخلات!C40,"")</f>
        <v>39</v>
      </c>
      <c r="B43" s="24" t="str">
        <f>IF(المدخلات!D40&lt;&gt;"",المدخلات!D40,"")</f>
        <v/>
      </c>
      <c r="C43" s="25" t="str">
        <f>IF(المدخلات!E40&lt;&gt;"",المدخلات!E40,"")</f>
        <v/>
      </c>
      <c r="D43" s="26"/>
      <c r="E43" s="26"/>
      <c r="F43" s="26"/>
      <c r="G43" s="26"/>
      <c r="H43" s="27">
        <f t="shared" si="3"/>
        <v>0</v>
      </c>
      <c r="I43" s="28">
        <f t="shared" si="4"/>
        <v>0</v>
      </c>
      <c r="J43" s="29">
        <f t="shared" si="5"/>
        <v>1</v>
      </c>
      <c r="K43" s="26"/>
      <c r="L43" s="26"/>
      <c r="M43" s="26"/>
      <c r="N43" s="27">
        <f t="shared" si="14"/>
        <v>0</v>
      </c>
      <c r="O43" s="28">
        <f t="shared" si="7"/>
        <v>0</v>
      </c>
      <c r="P43" s="29">
        <f t="shared" si="8"/>
        <v>1</v>
      </c>
      <c r="Q43" s="26"/>
      <c r="R43" s="26"/>
      <c r="S43" s="26"/>
      <c r="T43" s="26"/>
      <c r="U43" s="27">
        <f t="shared" si="0"/>
        <v>0</v>
      </c>
      <c r="V43" s="28">
        <f t="shared" si="9"/>
        <v>0</v>
      </c>
      <c r="W43" s="30">
        <f t="shared" si="1"/>
        <v>1</v>
      </c>
      <c r="X43" s="31">
        <f t="shared" si="10"/>
        <v>0</v>
      </c>
      <c r="Y43" s="31">
        <f t="shared" si="11"/>
        <v>0</v>
      </c>
      <c r="Z43" s="32">
        <f t="shared" si="12"/>
        <v>1</v>
      </c>
      <c r="AA43" s="33" t="str">
        <f t="shared" si="2"/>
        <v/>
      </c>
      <c r="AC43" s="187">
        <f>ثلاثي3!A43</f>
        <v>39</v>
      </c>
      <c r="AD43" s="195" t="str">
        <f>ثلاثي3!B43</f>
        <v/>
      </c>
      <c r="AE43" s="188">
        <f>(ثلاثي1!Y43+1.5*ثلاثي2!Y43+2*ثلاثي3!Y43)/4.5</f>
        <v>0</v>
      </c>
      <c r="AF43" s="188">
        <f>((ثلاثي1!E43+ثلاثي2!E43+ثلاثي3!E43)/3+(ثلاثي1!K43+ثلاثي2!K43+ثلاثي3!K43)/3)/2</f>
        <v>0</v>
      </c>
      <c r="AG43" s="189" t="str">
        <f t="shared" si="13"/>
        <v/>
      </c>
      <c r="AH43" s="183"/>
      <c r="AI43" s="183"/>
      <c r="AJ43" s="183"/>
      <c r="AK43" s="183"/>
      <c r="AL43" s="183"/>
      <c r="AM43" s="183"/>
      <c r="AN43" s="183"/>
      <c r="AO43" s="183"/>
      <c r="AP43" s="183"/>
    </row>
    <row r="44" spans="1:42" s="74" customFormat="1" x14ac:dyDescent="0.25">
      <c r="A44" s="23">
        <f>IF(المدخلات!C41&lt;&gt;0,المدخلات!C41,"")</f>
        <v>40</v>
      </c>
      <c r="B44" s="24" t="str">
        <f>IF(المدخلات!D41&lt;&gt;"",المدخلات!D41,"")</f>
        <v/>
      </c>
      <c r="C44" s="25" t="str">
        <f>IF(المدخلات!E41&lt;&gt;"",المدخلات!E41,"")</f>
        <v/>
      </c>
      <c r="D44" s="26"/>
      <c r="E44" s="26"/>
      <c r="F44" s="26"/>
      <c r="G44" s="26"/>
      <c r="H44" s="27">
        <f t="shared" si="3"/>
        <v>0</v>
      </c>
      <c r="I44" s="28">
        <f t="shared" si="4"/>
        <v>0</v>
      </c>
      <c r="J44" s="29">
        <f t="shared" si="5"/>
        <v>1</v>
      </c>
      <c r="K44" s="26"/>
      <c r="L44" s="26"/>
      <c r="M44" s="26"/>
      <c r="N44" s="27">
        <f t="shared" si="14"/>
        <v>0</v>
      </c>
      <c r="O44" s="28">
        <f t="shared" si="7"/>
        <v>0</v>
      </c>
      <c r="P44" s="29">
        <f t="shared" si="8"/>
        <v>1</v>
      </c>
      <c r="Q44" s="26"/>
      <c r="R44" s="26"/>
      <c r="S44" s="26"/>
      <c r="T44" s="26"/>
      <c r="U44" s="27">
        <f t="shared" si="0"/>
        <v>0</v>
      </c>
      <c r="V44" s="28">
        <f t="shared" si="9"/>
        <v>0</v>
      </c>
      <c r="W44" s="30">
        <f t="shared" si="1"/>
        <v>1</v>
      </c>
      <c r="X44" s="31">
        <f t="shared" si="10"/>
        <v>0</v>
      </c>
      <c r="Y44" s="31">
        <f t="shared" si="11"/>
        <v>0</v>
      </c>
      <c r="Z44" s="32">
        <f t="shared" si="12"/>
        <v>1</v>
      </c>
      <c r="AA44" s="33" t="str">
        <f t="shared" si="2"/>
        <v/>
      </c>
      <c r="AC44" s="187">
        <f>ثلاثي3!A44</f>
        <v>40</v>
      </c>
      <c r="AD44" s="195" t="str">
        <f>ثلاثي3!B44</f>
        <v/>
      </c>
      <c r="AE44" s="188">
        <f>(ثلاثي1!Y44+1.5*ثلاثي2!Y44+2*ثلاثي3!Y44)/4.5</f>
        <v>0</v>
      </c>
      <c r="AF44" s="188">
        <f>((ثلاثي1!E44+ثلاثي2!E44+ثلاثي3!E44)/3+(ثلاثي1!K44+ثلاثي2!K44+ثلاثي3!K44)/3)/2</f>
        <v>0</v>
      </c>
      <c r="AG44" s="189" t="str">
        <f t="shared" si="13"/>
        <v/>
      </c>
      <c r="AH44" s="183"/>
      <c r="AI44" s="183"/>
      <c r="AJ44" s="183"/>
      <c r="AK44" s="183"/>
      <c r="AL44" s="183"/>
      <c r="AM44" s="183"/>
      <c r="AN44" s="183"/>
      <c r="AO44" s="183"/>
      <c r="AP44" s="183"/>
    </row>
    <row r="45" spans="1:42" s="74" customFormat="1" x14ac:dyDescent="0.25">
      <c r="A45" s="23">
        <f>IF(المدخلات!C42&lt;&gt;0,المدخلات!C42,"")</f>
        <v>41</v>
      </c>
      <c r="B45" s="24" t="str">
        <f>IF(المدخلات!D42&lt;&gt;"",المدخلات!D42,"")</f>
        <v/>
      </c>
      <c r="C45" s="25" t="str">
        <f>IF(المدخلات!E42&lt;&gt;"",المدخلات!E42,"")</f>
        <v/>
      </c>
      <c r="D45" s="26"/>
      <c r="E45" s="26"/>
      <c r="F45" s="26"/>
      <c r="G45" s="26"/>
      <c r="H45" s="27">
        <f t="shared" ref="H45:H49" si="15">IF(A45&lt;&gt;"",SUM(D45:G45),"")</f>
        <v>0</v>
      </c>
      <c r="I45" s="28">
        <f t="shared" ref="I45:I49" si="16">IF(A45&lt;&gt;"",(D45+E45+F45+G45)/4,"")</f>
        <v>0</v>
      </c>
      <c r="J45" s="29">
        <f t="shared" ref="J45:J49" si="17">IF(A45&lt;&gt;"",RANK(I45,I$5:I$44,0),"")</f>
        <v>1</v>
      </c>
      <c r="K45" s="26"/>
      <c r="L45" s="26"/>
      <c r="M45" s="26"/>
      <c r="N45" s="27">
        <f t="shared" ref="N45:N49" si="18">IF(A45&lt;&gt;"",SUM(K45:M45),"")</f>
        <v>0</v>
      </c>
      <c r="O45" s="28">
        <f t="shared" ref="O45:O49" si="19">IF(A45&lt;&gt;"",(K45+L45+M45)/3,"")</f>
        <v>0</v>
      </c>
      <c r="P45" s="29">
        <f t="shared" ref="P45:P49" si="20">IF(A45&lt;&gt;"",RANK(O45,O$5:O$44,0),"")</f>
        <v>1</v>
      </c>
      <c r="Q45" s="26"/>
      <c r="R45" s="26"/>
      <c r="S45" s="26"/>
      <c r="T45" s="26"/>
      <c r="U45" s="27">
        <f t="shared" ref="U45:U49" si="21">IF(A45&lt;&gt;"",IF(T45&lt;&gt;7.77,SUM(Q45:T45),SUM(Q45:S45)),"")</f>
        <v>0</v>
      </c>
      <c r="V45" s="28">
        <f t="shared" ref="V45:V49" si="22">IF(A45&lt;&gt;"",IF(T45=7.77,U45/3,U45/4),"")</f>
        <v>0</v>
      </c>
      <c r="W45" s="30">
        <f t="shared" ref="W45:W49" si="23">IF(A45&lt;&gt;"",RANK(V45,V$5:V$44,0),"")</f>
        <v>1</v>
      </c>
      <c r="X45" s="31">
        <f t="shared" ref="X45:X49" si="24">IF(A45&lt;&gt;"",I45*2+O45*2+V45,"")</f>
        <v>0</v>
      </c>
      <c r="Y45" s="31">
        <f t="shared" ref="Y45:Y49" si="25">IF(A45&lt;&gt;"",(I45*2+O45*2+V45)/5,"")</f>
        <v>0</v>
      </c>
      <c r="Z45" s="32">
        <f t="shared" ref="Z45:Z49" si="26">IF(A45&lt;&gt;"",RANK(Y45,Y$5:Y$44,0),"")</f>
        <v>1</v>
      </c>
      <c r="AA45" s="33" t="str">
        <f t="shared" ref="AA45:AA49" si="27">IF(A45&lt;&gt;"",IF(Y45&gt;=16,"شكر",IF(Y45&gt;=15,"شرف",IF(Y45&gt;=14,"تشجيع",IF(Y45&gt;=13,"رضا","")))),"")</f>
        <v/>
      </c>
      <c r="AC45" s="187">
        <f>ثلاثي3!A45</f>
        <v>41</v>
      </c>
      <c r="AD45" s="195" t="str">
        <f>ثلاثي3!B45</f>
        <v/>
      </c>
      <c r="AE45" s="188">
        <f>(ثلاثي1!Y45+1.5*ثلاثي2!Y45+2*ثلاثي3!Y45)/4.5</f>
        <v>0</v>
      </c>
      <c r="AF45" s="188">
        <f>((ثلاثي1!E45+ثلاثي2!E45+ثلاثي3!E45)/3+(ثلاثي1!K45+ثلاثي2!K45+ثلاثي3!K45)/3)/2</f>
        <v>0</v>
      </c>
      <c r="AG45" s="189" t="str">
        <f t="shared" si="13"/>
        <v/>
      </c>
      <c r="AH45" s="183"/>
      <c r="AI45" s="183"/>
      <c r="AJ45" s="183"/>
      <c r="AK45" s="183"/>
      <c r="AL45" s="183"/>
      <c r="AM45" s="183"/>
      <c r="AN45" s="183"/>
      <c r="AO45" s="183"/>
      <c r="AP45" s="183"/>
    </row>
    <row r="46" spans="1:42" s="74" customFormat="1" x14ac:dyDescent="0.25">
      <c r="A46" s="23">
        <f>IF(المدخلات!C43&lt;&gt;0,المدخلات!C43,"")</f>
        <v>42</v>
      </c>
      <c r="B46" s="24" t="str">
        <f>IF(المدخلات!D43&lt;&gt;"",المدخلات!D43,"")</f>
        <v/>
      </c>
      <c r="C46" s="25" t="str">
        <f>IF(المدخلات!E43&lt;&gt;"",المدخلات!E43,"")</f>
        <v/>
      </c>
      <c r="D46" s="26"/>
      <c r="E46" s="26"/>
      <c r="F46" s="26"/>
      <c r="G46" s="26"/>
      <c r="H46" s="27">
        <f t="shared" si="15"/>
        <v>0</v>
      </c>
      <c r="I46" s="28">
        <f t="shared" si="16"/>
        <v>0</v>
      </c>
      <c r="J46" s="29">
        <f t="shared" si="17"/>
        <v>1</v>
      </c>
      <c r="K46" s="26"/>
      <c r="L46" s="26"/>
      <c r="M46" s="26"/>
      <c r="N46" s="27">
        <f t="shared" si="18"/>
        <v>0</v>
      </c>
      <c r="O46" s="28">
        <f t="shared" si="19"/>
        <v>0</v>
      </c>
      <c r="P46" s="29">
        <f t="shared" si="20"/>
        <v>1</v>
      </c>
      <c r="Q46" s="26"/>
      <c r="R46" s="26"/>
      <c r="S46" s="26"/>
      <c r="T46" s="26"/>
      <c r="U46" s="27">
        <f t="shared" si="21"/>
        <v>0</v>
      </c>
      <c r="V46" s="28">
        <f t="shared" si="22"/>
        <v>0</v>
      </c>
      <c r="W46" s="30">
        <f t="shared" si="23"/>
        <v>1</v>
      </c>
      <c r="X46" s="31">
        <f t="shared" si="24"/>
        <v>0</v>
      </c>
      <c r="Y46" s="31">
        <f t="shared" si="25"/>
        <v>0</v>
      </c>
      <c r="Z46" s="32">
        <f t="shared" si="26"/>
        <v>1</v>
      </c>
      <c r="AA46" s="33" t="str">
        <f t="shared" si="27"/>
        <v/>
      </c>
      <c r="AC46" s="187">
        <f>ثلاثي3!A46</f>
        <v>42</v>
      </c>
      <c r="AD46" s="195" t="str">
        <f>ثلاثي3!B46</f>
        <v/>
      </c>
      <c r="AE46" s="188">
        <f>(ثلاثي1!Y46+1.5*ثلاثي2!Y46+2*ثلاثي3!Y46)/4.5</f>
        <v>0</v>
      </c>
      <c r="AF46" s="188">
        <f>((ثلاثي1!E46+ثلاثي2!E46+ثلاثي3!E46)/3+(ثلاثي1!K46+ثلاثي2!K46+ثلاثي3!K46)/3)/2</f>
        <v>0</v>
      </c>
      <c r="AG46" s="189" t="str">
        <f t="shared" si="13"/>
        <v/>
      </c>
      <c r="AH46" s="183"/>
      <c r="AI46" s="183"/>
      <c r="AJ46" s="183"/>
      <c r="AK46" s="183"/>
      <c r="AL46" s="183"/>
      <c r="AM46" s="183"/>
      <c r="AN46" s="183"/>
      <c r="AO46" s="183"/>
      <c r="AP46" s="183"/>
    </row>
    <row r="47" spans="1:42" s="74" customFormat="1" x14ac:dyDescent="0.25">
      <c r="A47" s="23">
        <f>IF(المدخلات!C44&lt;&gt;0,المدخلات!C44,"")</f>
        <v>43</v>
      </c>
      <c r="B47" s="24" t="str">
        <f>IF(المدخلات!D44&lt;&gt;"",المدخلات!D44,"")</f>
        <v/>
      </c>
      <c r="C47" s="25" t="str">
        <f>IF(المدخلات!E44&lt;&gt;"",المدخلات!E44,"")</f>
        <v/>
      </c>
      <c r="D47" s="26"/>
      <c r="E47" s="26"/>
      <c r="F47" s="26"/>
      <c r="G47" s="26"/>
      <c r="H47" s="27">
        <f t="shared" si="15"/>
        <v>0</v>
      </c>
      <c r="I47" s="28">
        <f t="shared" si="16"/>
        <v>0</v>
      </c>
      <c r="J47" s="29">
        <f t="shared" si="17"/>
        <v>1</v>
      </c>
      <c r="K47" s="26"/>
      <c r="L47" s="26"/>
      <c r="M47" s="26"/>
      <c r="N47" s="27">
        <f t="shared" si="18"/>
        <v>0</v>
      </c>
      <c r="O47" s="28">
        <f t="shared" si="19"/>
        <v>0</v>
      </c>
      <c r="P47" s="29">
        <f t="shared" si="20"/>
        <v>1</v>
      </c>
      <c r="Q47" s="26"/>
      <c r="R47" s="26"/>
      <c r="S47" s="26"/>
      <c r="T47" s="26"/>
      <c r="U47" s="27">
        <f t="shared" si="21"/>
        <v>0</v>
      </c>
      <c r="V47" s="28">
        <f t="shared" si="22"/>
        <v>0</v>
      </c>
      <c r="W47" s="30">
        <f t="shared" si="23"/>
        <v>1</v>
      </c>
      <c r="X47" s="31">
        <f t="shared" si="24"/>
        <v>0</v>
      </c>
      <c r="Y47" s="31">
        <f t="shared" si="25"/>
        <v>0</v>
      </c>
      <c r="Z47" s="32">
        <f t="shared" si="26"/>
        <v>1</v>
      </c>
      <c r="AA47" s="33" t="str">
        <f t="shared" si="27"/>
        <v/>
      </c>
      <c r="AC47" s="187">
        <f>ثلاثي3!A47</f>
        <v>43</v>
      </c>
      <c r="AD47" s="195" t="str">
        <f>ثلاثي3!B47</f>
        <v/>
      </c>
      <c r="AE47" s="188">
        <f>(ثلاثي1!Y47+1.5*ثلاثي2!Y47+2*ثلاثي3!Y47)/4.5</f>
        <v>0</v>
      </c>
      <c r="AF47" s="188">
        <f>((ثلاثي1!E47+ثلاثي2!E47+ثلاثي3!E47)/3+(ثلاثي1!K47+ثلاثي2!K47+ثلاثي3!K47)/3)/2</f>
        <v>0</v>
      </c>
      <c r="AG47" s="189" t="str">
        <f t="shared" si="13"/>
        <v/>
      </c>
      <c r="AH47" s="183"/>
      <c r="AI47" s="183"/>
      <c r="AJ47" s="183"/>
      <c r="AK47" s="183"/>
      <c r="AL47" s="183"/>
      <c r="AM47" s="183"/>
      <c r="AN47" s="183"/>
      <c r="AO47" s="183"/>
      <c r="AP47" s="183"/>
    </row>
    <row r="48" spans="1:42" s="74" customFormat="1" x14ac:dyDescent="0.25">
      <c r="A48" s="23">
        <f>IF(المدخلات!C45&lt;&gt;0,المدخلات!C45,"")</f>
        <v>44</v>
      </c>
      <c r="B48" s="24" t="str">
        <f>IF(المدخلات!D45&lt;&gt;"",المدخلات!D45,"")</f>
        <v/>
      </c>
      <c r="C48" s="25" t="str">
        <f>IF(المدخلات!E45&lt;&gt;"",المدخلات!E45,"")</f>
        <v/>
      </c>
      <c r="D48" s="26"/>
      <c r="E48" s="26"/>
      <c r="F48" s="26"/>
      <c r="G48" s="26"/>
      <c r="H48" s="27">
        <f t="shared" si="15"/>
        <v>0</v>
      </c>
      <c r="I48" s="28">
        <f t="shared" si="16"/>
        <v>0</v>
      </c>
      <c r="J48" s="29">
        <f t="shared" si="17"/>
        <v>1</v>
      </c>
      <c r="K48" s="26"/>
      <c r="L48" s="26"/>
      <c r="M48" s="26"/>
      <c r="N48" s="27">
        <f t="shared" si="18"/>
        <v>0</v>
      </c>
      <c r="O48" s="28">
        <f t="shared" si="19"/>
        <v>0</v>
      </c>
      <c r="P48" s="29">
        <f t="shared" si="20"/>
        <v>1</v>
      </c>
      <c r="Q48" s="26"/>
      <c r="R48" s="26"/>
      <c r="S48" s="26"/>
      <c r="T48" s="26"/>
      <c r="U48" s="27">
        <f t="shared" si="21"/>
        <v>0</v>
      </c>
      <c r="V48" s="28">
        <f t="shared" si="22"/>
        <v>0</v>
      </c>
      <c r="W48" s="30">
        <f t="shared" si="23"/>
        <v>1</v>
      </c>
      <c r="X48" s="31">
        <f t="shared" si="24"/>
        <v>0</v>
      </c>
      <c r="Y48" s="31">
        <f t="shared" si="25"/>
        <v>0</v>
      </c>
      <c r="Z48" s="32">
        <f t="shared" si="26"/>
        <v>1</v>
      </c>
      <c r="AA48" s="33" t="str">
        <f t="shared" si="27"/>
        <v/>
      </c>
      <c r="AC48" s="187">
        <f>ثلاثي3!A48</f>
        <v>44</v>
      </c>
      <c r="AD48" s="195" t="str">
        <f>ثلاثي3!B48</f>
        <v/>
      </c>
      <c r="AE48" s="188">
        <f>(ثلاثي1!Y48+1.5*ثلاثي2!Y48+2*ثلاثي3!Y48)/4.5</f>
        <v>0</v>
      </c>
      <c r="AF48" s="188">
        <f>((ثلاثي1!E48+ثلاثي2!E48+ثلاثي3!E48)/3+(ثلاثي1!K48+ثلاثي2!K48+ثلاثي3!K48)/3)/2</f>
        <v>0</v>
      </c>
      <c r="AG48" s="189" t="str">
        <f t="shared" si="13"/>
        <v/>
      </c>
      <c r="AH48" s="183"/>
      <c r="AI48" s="183"/>
      <c r="AJ48" s="183"/>
      <c r="AK48" s="183"/>
      <c r="AL48" s="183"/>
      <c r="AM48" s="183"/>
      <c r="AN48" s="183"/>
      <c r="AO48" s="183"/>
      <c r="AP48" s="183"/>
    </row>
    <row r="49" spans="1:51" s="74" customFormat="1" x14ac:dyDescent="0.25">
      <c r="A49" s="23">
        <f>IF(المدخلات!C46&lt;&gt;0,المدخلات!C46,"")</f>
        <v>45</v>
      </c>
      <c r="B49" s="24" t="str">
        <f>IF(المدخلات!D46&lt;&gt;"",المدخلات!D46,"")</f>
        <v/>
      </c>
      <c r="C49" s="25" t="str">
        <f>IF(المدخلات!E46&lt;&gt;"",المدخلات!E46,"")</f>
        <v/>
      </c>
      <c r="D49" s="26"/>
      <c r="E49" s="26"/>
      <c r="F49" s="26"/>
      <c r="G49" s="26"/>
      <c r="H49" s="27">
        <f t="shared" si="15"/>
        <v>0</v>
      </c>
      <c r="I49" s="28">
        <f t="shared" si="16"/>
        <v>0</v>
      </c>
      <c r="J49" s="29">
        <f t="shared" si="17"/>
        <v>1</v>
      </c>
      <c r="K49" s="26"/>
      <c r="L49" s="26"/>
      <c r="M49" s="26"/>
      <c r="N49" s="27">
        <f t="shared" si="18"/>
        <v>0</v>
      </c>
      <c r="O49" s="28">
        <f t="shared" si="19"/>
        <v>0</v>
      </c>
      <c r="P49" s="29">
        <f t="shared" si="20"/>
        <v>1</v>
      </c>
      <c r="Q49" s="26"/>
      <c r="R49" s="26"/>
      <c r="S49" s="26"/>
      <c r="T49" s="26"/>
      <c r="U49" s="27">
        <f t="shared" si="21"/>
        <v>0</v>
      </c>
      <c r="V49" s="28">
        <f t="shared" si="22"/>
        <v>0</v>
      </c>
      <c r="W49" s="30">
        <f t="shared" si="23"/>
        <v>1</v>
      </c>
      <c r="X49" s="31">
        <f t="shared" si="24"/>
        <v>0</v>
      </c>
      <c r="Y49" s="31">
        <f t="shared" si="25"/>
        <v>0</v>
      </c>
      <c r="Z49" s="32">
        <f t="shared" si="26"/>
        <v>1</v>
      </c>
      <c r="AA49" s="33" t="str">
        <f t="shared" si="27"/>
        <v/>
      </c>
      <c r="AC49" s="187">
        <f>ثلاثي3!A49</f>
        <v>45</v>
      </c>
      <c r="AD49" s="195" t="str">
        <f>ثلاثي3!B49</f>
        <v/>
      </c>
      <c r="AE49" s="188">
        <f>(ثلاثي1!Y49+1.5*ثلاثي2!Y49+2*ثلاثي3!Y49)/4.5</f>
        <v>0</v>
      </c>
      <c r="AF49" s="188">
        <f>((ثلاثي1!E49+ثلاثي2!E49+ثلاثي3!E49)/3+(ثلاثي1!K49+ثلاثي2!K49+ثلاثي3!K49)/3)/2</f>
        <v>0</v>
      </c>
      <c r="AG49" s="189" t="str">
        <f t="shared" si="13"/>
        <v/>
      </c>
      <c r="AH49" s="183"/>
      <c r="AI49" s="183"/>
      <c r="AJ49" s="183"/>
      <c r="AK49" s="183"/>
      <c r="AL49" s="183"/>
      <c r="AM49" s="183"/>
      <c r="AN49" s="183"/>
      <c r="AO49" s="183"/>
      <c r="AP49" s="183"/>
    </row>
    <row r="51" spans="1:51" s="74" customFormat="1" x14ac:dyDescent="0.25">
      <c r="A51" s="319" t="s">
        <v>6</v>
      </c>
      <c r="B51" s="319"/>
      <c r="C51" s="344" t="str">
        <f>C1</f>
        <v/>
      </c>
      <c r="D51" s="344"/>
      <c r="E51" s="344"/>
      <c r="F51" s="344"/>
      <c r="G51" s="73"/>
      <c r="H51" s="319" t="s">
        <v>7</v>
      </c>
      <c r="I51" s="319"/>
      <c r="J51" s="344" t="str">
        <f>J1</f>
        <v/>
      </c>
      <c r="K51" s="346"/>
      <c r="L51" s="346"/>
      <c r="M51" s="346"/>
      <c r="N51" s="73"/>
      <c r="O51" s="345" t="s">
        <v>8</v>
      </c>
      <c r="P51" s="345"/>
      <c r="Q51" s="346" t="str">
        <f>Q1</f>
        <v/>
      </c>
      <c r="R51" s="346"/>
      <c r="S51" s="346"/>
      <c r="T51" s="73"/>
      <c r="U51" s="345" t="s">
        <v>9</v>
      </c>
      <c r="V51" s="345"/>
      <c r="W51" s="344" t="str">
        <f>W1</f>
        <v>2019-2018</v>
      </c>
      <c r="X51" s="344"/>
      <c r="Y51" s="344"/>
      <c r="Z51" s="73"/>
      <c r="AA51" s="73"/>
      <c r="AB51" s="73"/>
      <c r="AM51" s="183"/>
      <c r="AN51" s="183"/>
      <c r="AO51" s="183"/>
      <c r="AP51" s="183"/>
      <c r="AQ51" s="183"/>
      <c r="AR51" s="183"/>
      <c r="AS51" s="183"/>
      <c r="AT51" s="183"/>
      <c r="AU51" s="183"/>
      <c r="AV51" s="183"/>
      <c r="AW51" s="183"/>
      <c r="AX51" s="183"/>
      <c r="AY51" s="183"/>
    </row>
    <row r="52" spans="1:51" ht="20.25" x14ac:dyDescent="0.3">
      <c r="K52" s="347" t="s">
        <v>107</v>
      </c>
      <c r="L52" s="348"/>
      <c r="M52" s="348"/>
      <c r="N52" s="348"/>
      <c r="O52" s="348"/>
      <c r="P52" s="348"/>
      <c r="Q52" s="348"/>
      <c r="R52" s="348"/>
      <c r="S52" s="348"/>
      <c r="T52" s="348"/>
      <c r="U52" s="348"/>
      <c r="V52" s="349"/>
    </row>
    <row r="54" spans="1:51" ht="49.5" customHeight="1" x14ac:dyDescent="0.2">
      <c r="A54" s="68"/>
      <c r="B54" s="37"/>
      <c r="C54" s="37"/>
      <c r="D54" s="56" t="s">
        <v>21</v>
      </c>
      <c r="E54" s="56" t="s">
        <v>22</v>
      </c>
      <c r="F54" s="56" t="s">
        <v>114</v>
      </c>
      <c r="G54" s="56" t="s">
        <v>23</v>
      </c>
      <c r="I54" s="20" t="s">
        <v>25</v>
      </c>
      <c r="J54" s="35"/>
      <c r="K54" s="18" t="s">
        <v>27</v>
      </c>
      <c r="L54" s="19" t="s">
        <v>28</v>
      </c>
      <c r="M54" s="19" t="s">
        <v>29</v>
      </c>
      <c r="O54" s="20" t="s">
        <v>25</v>
      </c>
      <c r="P54" s="35"/>
      <c r="Q54" s="21" t="s">
        <v>30</v>
      </c>
      <c r="R54" s="22" t="s">
        <v>31</v>
      </c>
      <c r="S54" s="22" t="s">
        <v>32</v>
      </c>
      <c r="T54" s="22" t="s">
        <v>33</v>
      </c>
      <c r="V54" s="20" t="s">
        <v>25</v>
      </c>
      <c r="W54" s="35"/>
      <c r="Y54" s="20" t="s">
        <v>35</v>
      </c>
      <c r="AD54" s="38"/>
      <c r="AE54" s="39"/>
      <c r="AM54" s="16"/>
      <c r="AN54" s="16"/>
      <c r="AO54" s="16"/>
      <c r="AP54" s="16"/>
      <c r="AQ54" s="16"/>
      <c r="AR54" s="16"/>
      <c r="AS54" s="16"/>
      <c r="AT54" s="16"/>
      <c r="AU54" s="16"/>
      <c r="AV54" s="16"/>
      <c r="AW54" s="16"/>
      <c r="AX54" s="16"/>
      <c r="AY54" s="16"/>
    </row>
    <row r="55" spans="1:51" ht="12.75" x14ac:dyDescent="0.2">
      <c r="B55" s="303" t="s">
        <v>38</v>
      </c>
      <c r="C55" s="304"/>
      <c r="D55" s="244">
        <f>MAX(D5:D49)</f>
        <v>0</v>
      </c>
      <c r="E55" s="244">
        <f>MAX(E5:E49)</f>
        <v>0</v>
      </c>
      <c r="F55" s="244">
        <f>MAX(F5:F49)</f>
        <v>0</v>
      </c>
      <c r="G55" s="244">
        <f>MAX(G5:G49)</f>
        <v>0</v>
      </c>
      <c r="I55" s="244">
        <f>MAX(I5:I49)</f>
        <v>0</v>
      </c>
      <c r="J55" s="35"/>
      <c r="K55" s="244">
        <f>MAX(K5:K49)</f>
        <v>0</v>
      </c>
      <c r="L55" s="244">
        <f>MAX(L5:L49)</f>
        <v>0</v>
      </c>
      <c r="M55" s="244">
        <f>MAX(M5:M49)</f>
        <v>0</v>
      </c>
      <c r="O55" s="244">
        <f>MAX(O5:O49)</f>
        <v>0</v>
      </c>
      <c r="P55" s="35"/>
      <c r="Q55" s="244">
        <f>MAX(Q5:Q49)</f>
        <v>0</v>
      </c>
      <c r="R55" s="244">
        <f>MAX(R5:R49)</f>
        <v>0</v>
      </c>
      <c r="S55" s="244">
        <f>MAX(S5:S49)</f>
        <v>0</v>
      </c>
      <c r="T55" s="244">
        <f t="array" ref="T55">MAX(IF(T5:T49&lt;&gt;7.77,T5:T49))</f>
        <v>0</v>
      </c>
      <c r="V55" s="244">
        <f>MAX(V5:V49)</f>
        <v>0</v>
      </c>
      <c r="W55" s="35"/>
      <c r="Y55" s="244">
        <f>MAX(Y5:Y49)</f>
        <v>0</v>
      </c>
      <c r="AM55" s="16"/>
      <c r="AN55" s="16"/>
      <c r="AO55" s="16"/>
      <c r="AP55" s="16"/>
      <c r="AQ55" s="16"/>
      <c r="AR55" s="16"/>
      <c r="AS55" s="16"/>
      <c r="AT55" s="16"/>
      <c r="AU55" s="16"/>
      <c r="AV55" s="16"/>
      <c r="AW55" s="16"/>
      <c r="AX55" s="16"/>
      <c r="AY55" s="16"/>
    </row>
    <row r="56" spans="1:51" ht="12.75" x14ac:dyDescent="0.2">
      <c r="B56" s="303" t="s">
        <v>39</v>
      </c>
      <c r="C56" s="304"/>
      <c r="D56" s="36">
        <f>MIN(D5:D49)</f>
        <v>0</v>
      </c>
      <c r="E56" s="36">
        <f>MIN(E5:E49)</f>
        <v>0</v>
      </c>
      <c r="F56" s="36">
        <f>MIN(F5:F49)</f>
        <v>0</v>
      </c>
      <c r="G56" s="36">
        <f>MIN(G5:G49)</f>
        <v>0</v>
      </c>
      <c r="I56" s="36">
        <f>MIN(I5:I49)</f>
        <v>0</v>
      </c>
      <c r="J56" s="35"/>
      <c r="K56" s="36">
        <f>MIN(K5:K49)</f>
        <v>0</v>
      </c>
      <c r="L56" s="36">
        <f>MIN(L5:L49)</f>
        <v>0</v>
      </c>
      <c r="M56" s="244">
        <f>MIN(M5:M49)</f>
        <v>0</v>
      </c>
      <c r="O56" s="36">
        <f>MIN(O5:O49)</f>
        <v>0</v>
      </c>
      <c r="P56" s="35"/>
      <c r="Q56" s="36">
        <f>MIN(Q5:Q49)</f>
        <v>0</v>
      </c>
      <c r="R56" s="36">
        <f>MIN(R5:R49)</f>
        <v>0</v>
      </c>
      <c r="S56" s="36">
        <f>MIN(S5:S49)</f>
        <v>0</v>
      </c>
      <c r="T56" s="244">
        <f t="array" ref="T56">MIN(IF(T5:T49&lt;&gt;7.77,T5:T49))</f>
        <v>0</v>
      </c>
      <c r="V56" s="244">
        <f>MIN(V5:V49)</f>
        <v>0</v>
      </c>
      <c r="W56" s="35"/>
      <c r="Y56" s="244">
        <f>MIN(Y5:Y49)</f>
        <v>0</v>
      </c>
      <c r="AM56" s="16"/>
      <c r="AN56" s="16"/>
      <c r="AO56" s="16"/>
      <c r="AP56" s="16"/>
      <c r="AQ56" s="16"/>
      <c r="AR56" s="16"/>
      <c r="AS56" s="16"/>
      <c r="AT56" s="16"/>
      <c r="AU56" s="16"/>
      <c r="AV56" s="16"/>
      <c r="AW56" s="16"/>
      <c r="AX56" s="16"/>
      <c r="AY56" s="16"/>
    </row>
    <row r="57" spans="1:51" ht="15" customHeight="1" x14ac:dyDescent="0.2">
      <c r="A57" s="302" t="s">
        <v>41</v>
      </c>
      <c r="B57" s="280" t="s">
        <v>42</v>
      </c>
      <c r="C57" s="280"/>
      <c r="D57" s="36" t="e">
        <f>AVERAGE(D5:D49)</f>
        <v>#DIV/0!</v>
      </c>
      <c r="E57" s="36" t="e">
        <f>AVERAGE(E5:E49)</f>
        <v>#DIV/0!</v>
      </c>
      <c r="F57" s="83" t="e">
        <f>AVERAGE(F5:F49)</f>
        <v>#DIV/0!</v>
      </c>
      <c r="G57" s="244" t="e">
        <f>AVERAGE(G5:G49)</f>
        <v>#DIV/0!</v>
      </c>
      <c r="I57" s="244">
        <f>AVERAGE(I5:I49)</f>
        <v>0</v>
      </c>
      <c r="J57" s="35"/>
      <c r="K57" s="36" t="e">
        <f>AVERAGE(K5:K49)</f>
        <v>#DIV/0!</v>
      </c>
      <c r="L57" s="36" t="e">
        <f>AVERAGE(L5:L49)</f>
        <v>#DIV/0!</v>
      </c>
      <c r="M57" s="244" t="e">
        <f>AVERAGE(M5:M49)</f>
        <v>#DIV/0!</v>
      </c>
      <c r="O57" s="244">
        <f>AVERAGE(O5:O49)</f>
        <v>0</v>
      </c>
      <c r="P57" s="40"/>
      <c r="Q57" s="36" t="e">
        <f>AVERAGE(Q5:Q49)</f>
        <v>#DIV/0!</v>
      </c>
      <c r="R57" s="36" t="e">
        <f>AVERAGE(R5:R49)</f>
        <v>#DIV/0!</v>
      </c>
      <c r="S57" s="36" t="e">
        <f>AVERAGE(S5:S49)</f>
        <v>#DIV/0!</v>
      </c>
      <c r="T57" s="244">
        <f t="array" ref="T57">AVERAGE(IF(T5:T49&lt;&gt;7.77,T5:T49))</f>
        <v>0</v>
      </c>
      <c r="V57" s="244">
        <f>AVERAGE(V5:V49)</f>
        <v>0</v>
      </c>
      <c r="W57" s="40"/>
      <c r="Y57" s="244">
        <f>AVERAGE(Y5:Y49)</f>
        <v>0</v>
      </c>
      <c r="AD57" s="38"/>
      <c r="AE57" s="39"/>
      <c r="AM57" s="16"/>
      <c r="AN57" s="16"/>
      <c r="AO57" s="16"/>
      <c r="AP57" s="16"/>
      <c r="AQ57" s="16"/>
      <c r="AR57" s="16"/>
      <c r="AS57" s="16"/>
      <c r="AT57" s="16"/>
      <c r="AU57" s="16"/>
      <c r="AV57" s="16"/>
      <c r="AW57" s="16"/>
      <c r="AX57" s="16"/>
      <c r="AY57" s="16"/>
    </row>
    <row r="58" spans="1:51" ht="12.75" x14ac:dyDescent="0.2">
      <c r="A58" s="302"/>
      <c r="B58" s="304" t="s">
        <v>43</v>
      </c>
      <c r="C58" s="280"/>
      <c r="D58" s="41">
        <f>COUNTIF(D5:D49,"&gt;=10")</f>
        <v>0</v>
      </c>
      <c r="E58" s="41">
        <f>COUNTIF(E5:E49,"&gt;=10")</f>
        <v>0</v>
      </c>
      <c r="F58" s="82">
        <f>COUNTIF(F5:F49,"&gt;=10")</f>
        <v>0</v>
      </c>
      <c r="G58" s="41">
        <f>COUNTIF(G5:G49,"&gt;=10")</f>
        <v>0</v>
      </c>
      <c r="I58" s="41">
        <f>COUNTIF(I5:I49,"&gt;=10")</f>
        <v>0</v>
      </c>
      <c r="J58" s="42"/>
      <c r="K58" s="41">
        <f>COUNTIF(K5:K49,"&gt;=10")</f>
        <v>0</v>
      </c>
      <c r="L58" s="82">
        <f>COUNTIF(L5:L49,"&gt;=10")</f>
        <v>0</v>
      </c>
      <c r="M58" s="41">
        <f>COUNTIF(M5:M49,"&gt;=10")</f>
        <v>0</v>
      </c>
      <c r="O58" s="41">
        <f>COUNTIF(O5:O49,"&gt;=10")</f>
        <v>0</v>
      </c>
      <c r="P58" s="43"/>
      <c r="Q58" s="41">
        <f>COUNTIF(Q5:Q49,"&gt;=10")</f>
        <v>0</v>
      </c>
      <c r="R58" s="41">
        <f>COUNTIF(R5:R49,"&gt;=10")</f>
        <v>0</v>
      </c>
      <c r="S58" s="82">
        <f>COUNTIF(S5:S49,"&gt;=10")</f>
        <v>0</v>
      </c>
      <c r="T58" s="44">
        <f>COUNTIF(T5:T49,"&gt;=10")-COUNTIF(T5:T49,"=7,77")</f>
        <v>0</v>
      </c>
      <c r="V58" s="41">
        <f>COUNTIF(V5:V49,"&gt;=10")</f>
        <v>0</v>
      </c>
      <c r="W58" s="43"/>
      <c r="Y58" s="41">
        <f>COUNTIF(Y5:Y49,"&gt;=10")</f>
        <v>0</v>
      </c>
      <c r="AD58" s="38"/>
      <c r="AE58" s="39"/>
      <c r="AM58" s="16"/>
      <c r="AN58" s="16"/>
      <c r="AO58" s="16"/>
      <c r="AP58" s="16"/>
      <c r="AQ58" s="16"/>
      <c r="AR58" s="16"/>
      <c r="AS58" s="16"/>
      <c r="AT58" s="16"/>
      <c r="AU58" s="16"/>
      <c r="AV58" s="16"/>
      <c r="AW58" s="16"/>
      <c r="AX58" s="16"/>
      <c r="AY58" s="16"/>
    </row>
    <row r="59" spans="1:51" ht="12.75" x14ac:dyDescent="0.2">
      <c r="A59" s="302"/>
      <c r="B59" s="305" t="s">
        <v>44</v>
      </c>
      <c r="C59" s="306"/>
      <c r="D59" s="46" t="e">
        <f>D58/(D58+D61)*100</f>
        <v>#DIV/0!</v>
      </c>
      <c r="E59" s="46" t="e">
        <f>E58/(E58+E61)*100</f>
        <v>#DIV/0!</v>
      </c>
      <c r="F59" s="46" t="e">
        <f>F58/(F58+F61)*100</f>
        <v>#DIV/0!</v>
      </c>
      <c r="G59" s="107" t="e">
        <f>G58/(G58+G61)*100</f>
        <v>#DIV/0!</v>
      </c>
      <c r="I59" s="74"/>
      <c r="J59" s="74"/>
      <c r="K59" s="46" t="e">
        <f>K58/(K58+K61)*100</f>
        <v>#DIV/0!</v>
      </c>
      <c r="L59" s="46" t="e">
        <f>L58/(L58+L61)*100</f>
        <v>#DIV/0!</v>
      </c>
      <c r="M59" s="46" t="e">
        <f>M58/(M58+M61)*100</f>
        <v>#DIV/0!</v>
      </c>
      <c r="O59" s="74"/>
      <c r="P59" s="74"/>
      <c r="Q59" s="46" t="e">
        <f t="shared" ref="Q59:T59" si="28">Q58/(Q58+Q61)*100</f>
        <v>#DIV/0!</v>
      </c>
      <c r="R59" s="46" t="e">
        <f t="shared" si="28"/>
        <v>#DIV/0!</v>
      </c>
      <c r="S59" s="46" t="e">
        <f t="shared" si="28"/>
        <v>#DIV/0!</v>
      </c>
      <c r="T59" s="46" t="e">
        <f t="shared" si="28"/>
        <v>#DIV/0!</v>
      </c>
      <c r="V59" s="43"/>
      <c r="W59" s="43"/>
      <c r="X59" s="43"/>
      <c r="AE59" s="38"/>
      <c r="AF59" s="39"/>
      <c r="AM59" s="16"/>
      <c r="AN59" s="16"/>
      <c r="AO59" s="16"/>
      <c r="AP59" s="16"/>
      <c r="AQ59" s="16"/>
      <c r="AR59" s="16"/>
      <c r="AS59" s="16"/>
      <c r="AT59" s="16"/>
      <c r="AU59" s="16"/>
      <c r="AV59" s="16"/>
      <c r="AW59" s="16"/>
      <c r="AX59" s="16"/>
      <c r="AY59" s="16"/>
    </row>
    <row r="60" spans="1:51" s="45" customFormat="1" ht="12.75" x14ac:dyDescent="0.2">
      <c r="A60" s="302"/>
      <c r="B60" s="37"/>
      <c r="C60" s="37"/>
      <c r="D60" s="40"/>
      <c r="E60" s="40"/>
      <c r="F60" s="40"/>
      <c r="G60" s="40"/>
      <c r="I60" s="40"/>
      <c r="J60" s="40"/>
      <c r="K60" s="40"/>
      <c r="L60" s="40"/>
      <c r="M60" s="40"/>
      <c r="O60" s="40"/>
      <c r="P60" s="17"/>
      <c r="Q60" s="40"/>
      <c r="R60" s="40"/>
      <c r="S60" s="40"/>
      <c r="T60" s="40"/>
      <c r="V60" s="40"/>
      <c r="W60" s="17"/>
      <c r="X60" s="40"/>
      <c r="Y60" s="16"/>
      <c r="Z60" s="16"/>
      <c r="AF60" s="37"/>
    </row>
    <row r="61" spans="1:51" ht="25.5" customHeight="1" x14ac:dyDescent="0.2">
      <c r="A61" s="302"/>
      <c r="B61" s="305" t="s">
        <v>45</v>
      </c>
      <c r="C61" s="306"/>
      <c r="D61" s="46">
        <f>COUNTIF(D5:D49,"&lt;10")</f>
        <v>0</v>
      </c>
      <c r="E61" s="46">
        <f>COUNTIF(E5:E49,"&lt;10")</f>
        <v>0</v>
      </c>
      <c r="F61" s="46">
        <f>COUNTIF(F5:F49,"&lt;10")</f>
        <v>0</v>
      </c>
      <c r="G61" s="46">
        <f>COUNTIF(G5:G49,"&lt;10")</f>
        <v>0</v>
      </c>
      <c r="I61" s="46">
        <f>COUNTIF(I5:I49,"&lt;10")</f>
        <v>45</v>
      </c>
      <c r="J61" s="17"/>
      <c r="K61" s="46">
        <f>COUNTIF(K5:K49,"&lt;10")</f>
        <v>0</v>
      </c>
      <c r="L61" s="46">
        <f>COUNTIF(L5:L49,"&lt;10")</f>
        <v>0</v>
      </c>
      <c r="M61" s="46">
        <f>COUNTIF(M5:M49,"&lt;10")</f>
        <v>0</v>
      </c>
      <c r="O61" s="46">
        <f>COUNTIF(O5:O49,"&lt;10")</f>
        <v>45</v>
      </c>
      <c r="P61" s="17"/>
      <c r="Q61" s="46">
        <f>COUNTIF(Q5:Q49,"&lt;10")</f>
        <v>0</v>
      </c>
      <c r="R61" s="46">
        <f>COUNTIF(R5:R49,"&lt;10")</f>
        <v>0</v>
      </c>
      <c r="S61" s="46">
        <f>COUNTIF(S5:S49,"&lt;10")</f>
        <v>0</v>
      </c>
      <c r="T61" s="46">
        <f>COUNTIF(T5:T49,"&lt;10")</f>
        <v>0</v>
      </c>
      <c r="V61" s="46">
        <f>COUNTIF(V5:V49,"&lt;10")</f>
        <v>45</v>
      </c>
      <c r="W61" s="17"/>
      <c r="X61" s="74"/>
      <c r="AE61" s="38"/>
      <c r="AF61" s="39"/>
      <c r="AM61" s="16"/>
      <c r="AN61" s="16"/>
      <c r="AO61" s="16"/>
      <c r="AP61" s="16"/>
      <c r="AQ61" s="16"/>
      <c r="AR61" s="16"/>
      <c r="AS61" s="16"/>
      <c r="AT61" s="16"/>
      <c r="AU61" s="16"/>
      <c r="AV61" s="16"/>
      <c r="AW61" s="16"/>
      <c r="AX61" s="16"/>
      <c r="AY61" s="16"/>
    </row>
    <row r="62" spans="1:51" ht="12.75" x14ac:dyDescent="0.2">
      <c r="A62" s="302"/>
      <c r="B62" s="305" t="s">
        <v>44</v>
      </c>
      <c r="C62" s="306"/>
      <c r="D62" s="46" t="e">
        <f>D61/(D61+D58)*100</f>
        <v>#DIV/0!</v>
      </c>
      <c r="E62" s="46" t="e">
        <f>E61/(E61+E58)*100</f>
        <v>#DIV/0!</v>
      </c>
      <c r="F62" s="46" t="e">
        <f>F61/(F61+F58)*100</f>
        <v>#DIV/0!</v>
      </c>
      <c r="G62" s="46" t="e">
        <f>G61/(G61+G58)*100</f>
        <v>#DIV/0!</v>
      </c>
      <c r="I62" s="46">
        <f>I61/(I61+I58)*100</f>
        <v>100</v>
      </c>
      <c r="J62" s="17"/>
      <c r="K62" s="46" t="e">
        <f>K61/(K61+K58)*100</f>
        <v>#DIV/0!</v>
      </c>
      <c r="L62" s="46" t="e">
        <f>L61/(L61+L58)*100</f>
        <v>#DIV/0!</v>
      </c>
      <c r="M62" s="46" t="e">
        <f>M61/(M61+M58)*100</f>
        <v>#DIV/0!</v>
      </c>
      <c r="O62" s="46">
        <f>O61/(O61+O58)*100</f>
        <v>100</v>
      </c>
      <c r="P62" s="47"/>
      <c r="Q62" s="46" t="e">
        <f t="shared" ref="Q62:T62" si="29">Q61/(Q61+Q58)*100</f>
        <v>#DIV/0!</v>
      </c>
      <c r="R62" s="46" t="e">
        <f t="shared" si="29"/>
        <v>#DIV/0!</v>
      </c>
      <c r="S62" s="46" t="e">
        <f t="shared" si="29"/>
        <v>#DIV/0!</v>
      </c>
      <c r="T62" s="46" t="e">
        <f t="shared" si="29"/>
        <v>#DIV/0!</v>
      </c>
      <c r="V62" s="46">
        <f>V61/(V61+V58)*100</f>
        <v>100</v>
      </c>
      <c r="W62" s="74"/>
      <c r="X62" s="74"/>
      <c r="AE62" s="38"/>
      <c r="AF62" s="39"/>
      <c r="AM62" s="16"/>
      <c r="AN62" s="16"/>
      <c r="AO62" s="16"/>
      <c r="AP62" s="16"/>
      <c r="AQ62" s="16"/>
      <c r="AR62" s="16"/>
      <c r="AS62" s="16"/>
      <c r="AT62" s="16"/>
      <c r="AU62" s="16"/>
      <c r="AV62" s="16"/>
      <c r="AW62" s="16"/>
      <c r="AX62" s="16"/>
      <c r="AY62" s="16"/>
    </row>
    <row r="63" spans="1:51" s="45" customFormat="1" x14ac:dyDescent="0.25">
      <c r="A63" s="48"/>
      <c r="B63" s="49"/>
      <c r="C63" s="49"/>
      <c r="D63" s="50"/>
      <c r="E63" s="50"/>
      <c r="F63" s="50"/>
      <c r="G63" s="50"/>
      <c r="H63" s="47"/>
      <c r="I63" s="47"/>
      <c r="J63" s="47"/>
      <c r="K63" s="50"/>
      <c r="L63" s="50"/>
      <c r="M63" s="50"/>
      <c r="N63" s="47"/>
      <c r="O63" s="47"/>
      <c r="P63" s="17"/>
      <c r="Q63" s="50"/>
      <c r="R63" s="50"/>
      <c r="S63" s="50"/>
      <c r="T63" s="50"/>
      <c r="U63" s="50"/>
      <c r="V63" s="50"/>
      <c r="W63" s="50"/>
      <c r="X63" s="47"/>
      <c r="AM63" s="183"/>
      <c r="AN63" s="183"/>
      <c r="AO63" s="183"/>
      <c r="AP63" s="183"/>
      <c r="AQ63" s="183"/>
      <c r="AR63" s="183"/>
      <c r="AS63" s="183"/>
      <c r="AT63" s="183"/>
      <c r="AU63" s="183"/>
      <c r="AV63" s="183"/>
      <c r="AW63" s="183"/>
      <c r="AX63" s="183"/>
      <c r="AY63" s="183"/>
    </row>
    <row r="65" spans="1:51" ht="12.75" x14ac:dyDescent="0.2">
      <c r="N65" s="319" t="s">
        <v>42</v>
      </c>
      <c r="O65" s="319"/>
      <c r="P65" s="319"/>
      <c r="Q65" s="319"/>
      <c r="R65" s="319"/>
      <c r="AM65" s="16"/>
      <c r="AN65" s="16"/>
      <c r="AO65" s="38"/>
      <c r="AP65" s="39"/>
      <c r="AQ65" s="16"/>
      <c r="AR65" s="16"/>
      <c r="AS65" s="16"/>
      <c r="AT65" s="16"/>
      <c r="AU65" s="16"/>
      <c r="AV65" s="16"/>
      <c r="AW65" s="16"/>
      <c r="AX65" s="16"/>
      <c r="AY65" s="16"/>
    </row>
    <row r="66" spans="1:51" ht="12.75" x14ac:dyDescent="0.2">
      <c r="N66" s="80" t="s">
        <v>66</v>
      </c>
      <c r="O66" s="81"/>
      <c r="P66" s="81"/>
      <c r="Q66" s="81"/>
      <c r="R66" s="81"/>
      <c r="S66" s="320">
        <f>AVERAGE(Y5:Y49)</f>
        <v>0</v>
      </c>
      <c r="T66" s="320"/>
      <c r="V66" s="321" t="s">
        <v>46</v>
      </c>
      <c r="W66" s="321"/>
      <c r="AM66" s="38"/>
      <c r="AN66" s="39"/>
      <c r="AO66" s="16"/>
      <c r="AP66" s="16"/>
      <c r="AQ66" s="16"/>
      <c r="AR66" s="16"/>
      <c r="AS66" s="16"/>
      <c r="AT66" s="16"/>
      <c r="AU66" s="16"/>
      <c r="AV66" s="16"/>
      <c r="AW66" s="16"/>
      <c r="AX66" s="16"/>
      <c r="AY66" s="16"/>
    </row>
    <row r="67" spans="1:51" ht="15.75" x14ac:dyDescent="0.25">
      <c r="G67" s="109" t="s">
        <v>63</v>
      </c>
      <c r="H67" s="109" t="s">
        <v>44</v>
      </c>
      <c r="N67" s="84" t="s">
        <v>16</v>
      </c>
      <c r="O67" s="85"/>
      <c r="P67" s="85"/>
      <c r="Q67" s="85"/>
      <c r="R67" s="86"/>
      <c r="S67" s="320">
        <f>I57</f>
        <v>0</v>
      </c>
      <c r="T67" s="320"/>
      <c r="V67" s="52" t="s">
        <v>47</v>
      </c>
      <c r="W67" s="108">
        <f>COUNTIF(AA5:AA49,V67)</f>
        <v>0</v>
      </c>
      <c r="X67" s="51"/>
      <c r="AA67" s="51"/>
      <c r="AB67" s="51"/>
      <c r="AC67" s="51"/>
      <c r="AD67" s="51"/>
      <c r="AM67" s="38"/>
      <c r="AN67" s="39"/>
      <c r="AO67" s="16"/>
      <c r="AP67" s="16"/>
      <c r="AQ67" s="16"/>
      <c r="AR67" s="16"/>
      <c r="AS67" s="16"/>
      <c r="AT67" s="16"/>
      <c r="AU67" s="16"/>
      <c r="AV67" s="16"/>
      <c r="AW67" s="16"/>
      <c r="AX67" s="16"/>
      <c r="AY67" s="16"/>
    </row>
    <row r="68" spans="1:51" ht="12.75" x14ac:dyDescent="0.2">
      <c r="B68" s="277" t="s">
        <v>64</v>
      </c>
      <c r="C68" s="278"/>
      <c r="D68" s="278"/>
      <c r="E68" s="278"/>
      <c r="F68" s="279"/>
      <c r="G68" s="46">
        <f>COUNTIF(Y5:Y49,"&lt;10")</f>
        <v>45</v>
      </c>
      <c r="H68" s="204">
        <f>G68/(G68+G69)*100</f>
        <v>100</v>
      </c>
      <c r="N68" s="87" t="s">
        <v>62</v>
      </c>
      <c r="O68" s="88"/>
      <c r="P68" s="88"/>
      <c r="Q68" s="88"/>
      <c r="R68" s="89"/>
      <c r="S68" s="320">
        <f>O57</f>
        <v>0</v>
      </c>
      <c r="T68" s="320"/>
      <c r="V68" s="52" t="s">
        <v>48</v>
      </c>
      <c r="W68" s="108">
        <f>COUNTIF(AA5:AA49,V68)</f>
        <v>0</v>
      </c>
      <c r="X68" s="53"/>
      <c r="AA68" s="53"/>
      <c r="AB68" s="53"/>
      <c r="AC68" s="53"/>
      <c r="AM68" s="38"/>
      <c r="AN68" s="39"/>
      <c r="AO68" s="16"/>
      <c r="AP68" s="16"/>
      <c r="AQ68" s="16"/>
      <c r="AR68" s="16"/>
      <c r="AS68" s="16"/>
      <c r="AT68" s="16"/>
      <c r="AU68" s="16"/>
      <c r="AV68" s="16"/>
      <c r="AW68" s="16"/>
      <c r="AX68" s="16"/>
      <c r="AY68" s="16"/>
    </row>
    <row r="69" spans="1:51" ht="12.75" x14ac:dyDescent="0.2">
      <c r="B69" s="277" t="s">
        <v>65</v>
      </c>
      <c r="C69" s="278"/>
      <c r="D69" s="278"/>
      <c r="E69" s="278"/>
      <c r="F69" s="279"/>
      <c r="G69" s="46">
        <f>COUNTIF(Y5:Y49,"&gt;=10")</f>
        <v>0</v>
      </c>
      <c r="H69" s="204">
        <f>G69/(G68+G69)*100</f>
        <v>0</v>
      </c>
      <c r="N69" s="90" t="s">
        <v>18</v>
      </c>
      <c r="O69" s="91"/>
      <c r="P69" s="91"/>
      <c r="Q69" s="91"/>
      <c r="R69" s="92"/>
      <c r="S69" s="320">
        <f>V57</f>
        <v>0</v>
      </c>
      <c r="T69" s="320"/>
      <c r="V69" s="52" t="s">
        <v>49</v>
      </c>
      <c r="W69" s="108">
        <f>COUNTIF(AA5:AA49,V69)</f>
        <v>0</v>
      </c>
      <c r="X69" s="53"/>
      <c r="AA69" s="53"/>
      <c r="AB69" s="53"/>
      <c r="AC69" s="53"/>
      <c r="AM69" s="38"/>
      <c r="AN69" s="39"/>
      <c r="AO69" s="16"/>
      <c r="AP69" s="16"/>
      <c r="AQ69" s="16"/>
      <c r="AR69" s="16"/>
      <c r="AS69" s="16"/>
      <c r="AT69" s="16"/>
      <c r="AU69" s="16"/>
      <c r="AV69" s="16"/>
      <c r="AW69" s="16"/>
      <c r="AX69" s="16"/>
      <c r="AY69" s="16"/>
    </row>
    <row r="70" spans="1:51" ht="12.75" x14ac:dyDescent="0.2">
      <c r="A70" s="16"/>
      <c r="I70" s="53"/>
      <c r="J70" s="53"/>
      <c r="K70" s="53"/>
      <c r="L70" s="53"/>
      <c r="M70" s="53"/>
      <c r="N70" s="53"/>
      <c r="O70" s="53"/>
      <c r="P70" s="53"/>
      <c r="Q70" s="53"/>
      <c r="R70" s="53"/>
      <c r="S70" s="53"/>
      <c r="T70" s="53"/>
      <c r="V70" s="54" t="s">
        <v>50</v>
      </c>
      <c r="W70" s="108">
        <f>COUNTIF(AA5:AA49,V70)</f>
        <v>0</v>
      </c>
      <c r="X70" s="53"/>
      <c r="AA70" s="53"/>
      <c r="AB70" s="53"/>
      <c r="AC70" s="53"/>
      <c r="AM70" s="38"/>
      <c r="AN70" s="39"/>
      <c r="AO70" s="16"/>
      <c r="AP70" s="16"/>
      <c r="AQ70" s="16"/>
      <c r="AR70" s="16"/>
      <c r="AS70" s="16"/>
      <c r="AT70" s="16"/>
      <c r="AU70" s="16"/>
      <c r="AV70" s="16"/>
      <c r="AW70" s="16"/>
      <c r="AX70" s="16"/>
      <c r="AY70" s="16"/>
    </row>
    <row r="90" spans="1:51" s="74" customFormat="1" x14ac:dyDescent="0.25">
      <c r="A90" s="319" t="s">
        <v>6</v>
      </c>
      <c r="B90" s="319"/>
      <c r="C90" s="344" t="str">
        <f>C1</f>
        <v/>
      </c>
      <c r="D90" s="344"/>
      <c r="E90" s="344"/>
      <c r="F90" s="344"/>
      <c r="G90" s="73"/>
      <c r="H90" s="319" t="s">
        <v>7</v>
      </c>
      <c r="I90" s="319"/>
      <c r="J90" s="344" t="str">
        <f>J1</f>
        <v/>
      </c>
      <c r="K90" s="344"/>
      <c r="L90" s="344"/>
      <c r="M90" s="344"/>
      <c r="N90" s="73"/>
      <c r="O90" s="319" t="s">
        <v>8</v>
      </c>
      <c r="P90" s="319"/>
      <c r="Q90" s="344" t="str">
        <f>Q1</f>
        <v/>
      </c>
      <c r="R90" s="344"/>
      <c r="S90" s="344"/>
      <c r="T90" s="73"/>
      <c r="U90" s="319" t="s">
        <v>9</v>
      </c>
      <c r="V90" s="319"/>
      <c r="W90" s="344" t="str">
        <f>W1</f>
        <v>2019-2018</v>
      </c>
      <c r="X90" s="344"/>
      <c r="Y90" s="344"/>
      <c r="Z90" s="73"/>
      <c r="AA90" s="73"/>
      <c r="AB90" s="73"/>
      <c r="AM90" s="183"/>
      <c r="AN90" s="183"/>
      <c r="AO90" s="183"/>
      <c r="AP90" s="183"/>
      <c r="AQ90" s="183"/>
      <c r="AR90" s="183"/>
      <c r="AS90" s="183"/>
      <c r="AT90" s="183"/>
      <c r="AU90" s="183"/>
      <c r="AV90" s="183"/>
      <c r="AW90" s="183"/>
      <c r="AX90" s="183"/>
      <c r="AY90" s="183"/>
    </row>
    <row r="92" spans="1:51" ht="26.25" x14ac:dyDescent="0.4">
      <c r="K92" s="324" t="s">
        <v>107</v>
      </c>
      <c r="L92" s="324"/>
      <c r="M92" s="324"/>
      <c r="N92" s="324"/>
      <c r="O92" s="324"/>
      <c r="P92" s="324"/>
      <c r="Q92" s="324"/>
      <c r="R92" s="324"/>
      <c r="T92" s="55"/>
      <c r="U92" s="55"/>
    </row>
    <row r="94" spans="1:51" ht="44.25" x14ac:dyDescent="0.2">
      <c r="A94" s="284" t="s">
        <v>10</v>
      </c>
      <c r="B94" s="285"/>
      <c r="C94" s="56" t="s">
        <v>21</v>
      </c>
      <c r="D94" s="57" t="s">
        <v>44</v>
      </c>
      <c r="E94" s="56" t="s">
        <v>22</v>
      </c>
      <c r="F94" s="57" t="s">
        <v>44</v>
      </c>
      <c r="G94" s="56" t="s">
        <v>114</v>
      </c>
      <c r="H94" s="57" t="s">
        <v>44</v>
      </c>
      <c r="I94" s="56" t="s">
        <v>23</v>
      </c>
      <c r="J94" s="57" t="s">
        <v>44</v>
      </c>
      <c r="K94" s="20" t="s">
        <v>25</v>
      </c>
      <c r="L94" s="57" t="s">
        <v>44</v>
      </c>
      <c r="AM94" s="16"/>
      <c r="AN94" s="16"/>
      <c r="AO94" s="16"/>
      <c r="AP94" s="16"/>
      <c r="AQ94" s="16"/>
      <c r="AR94" s="16"/>
      <c r="AS94" s="16"/>
      <c r="AT94" s="16"/>
      <c r="AU94" s="16"/>
      <c r="AV94" s="16"/>
      <c r="AW94" s="16"/>
      <c r="AX94" s="16"/>
      <c r="AY94" s="16"/>
    </row>
    <row r="95" spans="1:51" s="17" customFormat="1" ht="12" x14ac:dyDescent="0.2">
      <c r="A95" s="315" t="s">
        <v>51</v>
      </c>
      <c r="B95" s="315"/>
      <c r="C95" s="78">
        <f>COUNTIF(D5:D49,"&lt;5")</f>
        <v>0</v>
      </c>
      <c r="D95" s="79" t="e">
        <f>C95/SUM(C95:C98)*100</f>
        <v>#DIV/0!</v>
      </c>
      <c r="E95" s="78">
        <f>COUNTIF(E5:E49,"&lt;5")</f>
        <v>0</v>
      </c>
      <c r="F95" s="79" t="e">
        <f>E95/SUM(E95:E98)*100</f>
        <v>#DIV/0!</v>
      </c>
      <c r="G95" s="78">
        <f>COUNTIF(F5:F49,"&lt;5")</f>
        <v>0</v>
      </c>
      <c r="H95" s="79" t="e">
        <f>G95/SUM(G95:G98)*100</f>
        <v>#DIV/0!</v>
      </c>
      <c r="I95" s="78">
        <f>COUNTIF(G5:G49,"&lt;5")</f>
        <v>0</v>
      </c>
      <c r="J95" s="79" t="e">
        <f>I95/SUM(I95:I98)*100</f>
        <v>#DIV/0!</v>
      </c>
      <c r="K95" s="78">
        <f>COUNTIF(I5:I49,"&lt;5")</f>
        <v>45</v>
      </c>
      <c r="L95" s="79">
        <f>K95/SUM(K95:K98)*100</f>
        <v>100</v>
      </c>
    </row>
    <row r="96" spans="1:51" s="17" customFormat="1" ht="12" x14ac:dyDescent="0.2">
      <c r="A96" s="315" t="s">
        <v>52</v>
      </c>
      <c r="B96" s="315"/>
      <c r="C96" s="245">
        <f>COUNTIF(D5:D49,"&lt;10")-C95</f>
        <v>0</v>
      </c>
      <c r="D96" s="79" t="e">
        <f>C96/SUM(C95:C98)*100</f>
        <v>#DIV/0!</v>
      </c>
      <c r="E96" s="245">
        <f>COUNTIF(E5:E49,"&lt;10")-E95</f>
        <v>0</v>
      </c>
      <c r="F96" s="79" t="e">
        <f>E96/SUM(E95:E98)*100</f>
        <v>#DIV/0!</v>
      </c>
      <c r="G96" s="246">
        <f>COUNTIF(F5:F49,"&lt;10")-G95</f>
        <v>0</v>
      </c>
      <c r="H96" s="79" t="e">
        <f>G96/SUM(G95:G98)*100</f>
        <v>#DIV/0!</v>
      </c>
      <c r="I96" s="245">
        <f>COUNTIF(G5:G49,"&lt;10")-I95</f>
        <v>0</v>
      </c>
      <c r="J96" s="79" t="e">
        <f>I96/SUM(I95:I98)*100</f>
        <v>#DIV/0!</v>
      </c>
      <c r="K96" s="245">
        <f>COUNTIF(I5:I49,"&lt;10")-K95</f>
        <v>0</v>
      </c>
      <c r="L96" s="79">
        <f>K96/SUM(K95:K98)*100</f>
        <v>0</v>
      </c>
    </row>
    <row r="97" spans="1:51" s="17" customFormat="1" ht="12" x14ac:dyDescent="0.2">
      <c r="A97" s="315" t="s">
        <v>53</v>
      </c>
      <c r="B97" s="315"/>
      <c r="C97" s="245">
        <f>COUNTIF(D5:D49,"&lt;15")-(C96+C95)</f>
        <v>0</v>
      </c>
      <c r="D97" s="79" t="e">
        <f>C97/SUM(C95:C98)*100</f>
        <v>#DIV/0!</v>
      </c>
      <c r="E97" s="245">
        <f>COUNTIF(E5:E49,"&lt;15")-(E96+E95)</f>
        <v>0</v>
      </c>
      <c r="F97" s="79" t="e">
        <f>E97/SUM(E95:E98)*100</f>
        <v>#DIV/0!</v>
      </c>
      <c r="G97" s="246">
        <f>COUNTIF(F5:F49,"&lt;15")-(G96+G95)</f>
        <v>0</v>
      </c>
      <c r="H97" s="79" t="e">
        <f>G97/SUM(G95:G98)*100</f>
        <v>#DIV/0!</v>
      </c>
      <c r="I97" s="245">
        <f>COUNTIF(G5:G49,"&lt;15")-(I96+I95)</f>
        <v>0</v>
      </c>
      <c r="J97" s="79" t="e">
        <f>I97/SUM(I95:I98)*100</f>
        <v>#DIV/0!</v>
      </c>
      <c r="K97" s="245">
        <f>COUNTIF(I5:I49,"&lt;15")-(K96+K95)</f>
        <v>0</v>
      </c>
      <c r="L97" s="79">
        <f>K97/SUM(K95:K98)*100</f>
        <v>0</v>
      </c>
    </row>
    <row r="98" spans="1:51" s="17" customFormat="1" ht="12" x14ac:dyDescent="0.2">
      <c r="A98" s="315" t="s">
        <v>54</v>
      </c>
      <c r="B98" s="315"/>
      <c r="C98" s="245">
        <f>COUNTIF(D5:D49,"&lt;=20")-(C96+C95+C97)</f>
        <v>0</v>
      </c>
      <c r="D98" s="79" t="e">
        <f>C98/SUM(C95:C98)*100</f>
        <v>#DIV/0!</v>
      </c>
      <c r="E98" s="245">
        <f>COUNTIF(E5:E49,"&lt;=20")-(E96+E95+E97)</f>
        <v>0</v>
      </c>
      <c r="F98" s="79" t="e">
        <f>E98/SUM(E95:E98)*100</f>
        <v>#DIV/0!</v>
      </c>
      <c r="G98" s="246">
        <f>COUNTIF(F5:F49,"&lt;=20")-(G96+G95+G97)</f>
        <v>0</v>
      </c>
      <c r="H98" s="79" t="e">
        <f>G98/SUM(G95:G98)*100</f>
        <v>#DIV/0!</v>
      </c>
      <c r="I98" s="245">
        <f>COUNTIF(G5:G49,"&lt;=20")-(I96+I95+I97)</f>
        <v>0</v>
      </c>
      <c r="J98" s="79" t="e">
        <f>I98/SUM(I95:I98)*100</f>
        <v>#DIV/0!</v>
      </c>
      <c r="K98" s="245">
        <f>COUNTIF(I5:I49,"&lt;=20")-(K96+K95+K97)</f>
        <v>0</v>
      </c>
      <c r="L98" s="79">
        <f>K98/SUM(K95:K98)*100</f>
        <v>0</v>
      </c>
    </row>
    <row r="99" spans="1:51" ht="12.75" x14ac:dyDescent="0.2">
      <c r="AM99" s="16"/>
      <c r="AN99" s="16"/>
      <c r="AO99" s="16"/>
      <c r="AP99" s="16"/>
      <c r="AQ99" s="16"/>
      <c r="AR99" s="16"/>
      <c r="AS99" s="16"/>
      <c r="AT99" s="16"/>
      <c r="AU99" s="16"/>
      <c r="AV99" s="16"/>
      <c r="AW99" s="16"/>
      <c r="AX99" s="16"/>
      <c r="AY99" s="16"/>
    </row>
    <row r="100" spans="1:51" ht="33" x14ac:dyDescent="0.2">
      <c r="A100" s="58" t="s">
        <v>10</v>
      </c>
      <c r="B100" s="59"/>
      <c r="C100" s="19" t="s">
        <v>27</v>
      </c>
      <c r="D100" s="57" t="s">
        <v>44</v>
      </c>
      <c r="E100" s="19" t="s">
        <v>28</v>
      </c>
      <c r="F100" s="57" t="s">
        <v>44</v>
      </c>
      <c r="G100" s="19" t="s">
        <v>29</v>
      </c>
      <c r="H100" s="57" t="s">
        <v>44</v>
      </c>
      <c r="K100" s="20" t="s">
        <v>25</v>
      </c>
      <c r="L100" s="57" t="s">
        <v>44</v>
      </c>
      <c r="AM100" s="16"/>
      <c r="AN100" s="16"/>
      <c r="AO100" s="16"/>
      <c r="AP100" s="16"/>
      <c r="AQ100" s="16"/>
      <c r="AR100" s="16"/>
      <c r="AS100" s="16"/>
      <c r="AT100" s="16"/>
      <c r="AU100" s="16"/>
      <c r="AV100" s="16"/>
      <c r="AW100" s="16"/>
      <c r="AX100" s="16"/>
      <c r="AY100" s="16"/>
    </row>
    <row r="101" spans="1:51" ht="12.75" x14ac:dyDescent="0.2">
      <c r="A101" s="60" t="s">
        <v>51</v>
      </c>
      <c r="B101" s="61"/>
      <c r="C101" s="78">
        <f>COUNTIF(K5:K49,"&lt;5")</f>
        <v>0</v>
      </c>
      <c r="D101" s="79" t="e">
        <f>C101/SUM(C101:C104)*100</f>
        <v>#DIV/0!</v>
      </c>
      <c r="E101" s="78">
        <f>COUNTIF(L5:L49,"&lt;5")</f>
        <v>0</v>
      </c>
      <c r="F101" s="79" t="e">
        <f>E101/SUM(E101:E104)*100</f>
        <v>#DIV/0!</v>
      </c>
      <c r="G101" s="78">
        <f>COUNTIF(M5:M49,"&lt;5")</f>
        <v>0</v>
      </c>
      <c r="H101" s="79" t="e">
        <f>G101/SUM(G101:G104)*100</f>
        <v>#DIV/0!</v>
      </c>
      <c r="I101" s="17"/>
      <c r="J101" s="17"/>
      <c r="K101" s="78">
        <f>COUNTIF(O5:O49,"&lt;5")</f>
        <v>45</v>
      </c>
      <c r="L101" s="79">
        <f>K101/SUM(K101:K104)*100</f>
        <v>100</v>
      </c>
      <c r="AM101" s="16"/>
      <c r="AN101" s="16"/>
      <c r="AO101" s="16"/>
      <c r="AP101" s="16"/>
      <c r="AQ101" s="16"/>
      <c r="AR101" s="16"/>
      <c r="AS101" s="16"/>
      <c r="AT101" s="16"/>
      <c r="AU101" s="16"/>
      <c r="AV101" s="16"/>
      <c r="AW101" s="16"/>
      <c r="AX101" s="16"/>
      <c r="AY101" s="16"/>
    </row>
    <row r="102" spans="1:51" ht="12.75" x14ac:dyDescent="0.2">
      <c r="A102" s="60" t="s">
        <v>52</v>
      </c>
      <c r="B102" s="61"/>
      <c r="C102" s="245">
        <f>COUNTIF(K5:K49,"&lt;10")-C101</f>
        <v>0</v>
      </c>
      <c r="D102" s="79" t="e">
        <f>C102/SUM(C101:C104)*100</f>
        <v>#DIV/0!</v>
      </c>
      <c r="E102" s="245">
        <f>COUNTIF(L5:L49,"&lt;10")-E101</f>
        <v>0</v>
      </c>
      <c r="F102" s="79" t="e">
        <f>E102/SUM(E101:E104)*100</f>
        <v>#DIV/0!</v>
      </c>
      <c r="G102" s="246">
        <f>COUNTIF(M5:M49,"&lt;10")-G101</f>
        <v>0</v>
      </c>
      <c r="H102" s="79" t="e">
        <f>G102/SUM(G101:G104)*100</f>
        <v>#DIV/0!</v>
      </c>
      <c r="I102" s="17"/>
      <c r="J102" s="17"/>
      <c r="K102" s="245">
        <f>COUNTIF(O5:O49,"&lt;10")-K101</f>
        <v>0</v>
      </c>
      <c r="L102" s="79">
        <f>K102/SUM(K101:K104)*100</f>
        <v>0</v>
      </c>
      <c r="AM102" s="16"/>
      <c r="AN102" s="16"/>
      <c r="AO102" s="16"/>
      <c r="AP102" s="16"/>
      <c r="AQ102" s="16"/>
      <c r="AR102" s="16"/>
      <c r="AS102" s="16"/>
      <c r="AT102" s="16"/>
      <c r="AU102" s="16"/>
      <c r="AV102" s="16"/>
      <c r="AW102" s="16"/>
      <c r="AX102" s="16"/>
      <c r="AY102" s="16"/>
    </row>
    <row r="103" spans="1:51" ht="12.75" x14ac:dyDescent="0.2">
      <c r="A103" s="60" t="s">
        <v>53</v>
      </c>
      <c r="B103" s="61"/>
      <c r="C103" s="245">
        <f>COUNTIF(K5:K49,"&lt;15")-(C102+C101)</f>
        <v>0</v>
      </c>
      <c r="D103" s="79" t="e">
        <f>C103/SUM(C101:C104)*100</f>
        <v>#DIV/0!</v>
      </c>
      <c r="E103" s="245">
        <f>COUNTIF(L5:L49,"&lt;15")-(E102+E101)</f>
        <v>0</v>
      </c>
      <c r="F103" s="79" t="e">
        <f>E103/SUM(E101:E104)*100</f>
        <v>#DIV/0!</v>
      </c>
      <c r="G103" s="246">
        <f>COUNTIF(M5:M49,"&lt;15")-(G102+G101)</f>
        <v>0</v>
      </c>
      <c r="H103" s="79" t="e">
        <f>G103/SUM(G101:G104)*100</f>
        <v>#DIV/0!</v>
      </c>
      <c r="I103" s="17"/>
      <c r="J103" s="17"/>
      <c r="K103" s="245">
        <f>COUNTIF(O5:O49,"&lt;15")-(K102+K101)</f>
        <v>0</v>
      </c>
      <c r="L103" s="79">
        <f>K103/SUM(K101:K104)*100</f>
        <v>0</v>
      </c>
      <c r="AM103" s="16"/>
      <c r="AN103" s="16"/>
      <c r="AO103" s="16"/>
      <c r="AP103" s="16"/>
      <c r="AQ103" s="16"/>
      <c r="AR103" s="16"/>
      <c r="AS103" s="16"/>
      <c r="AT103" s="16"/>
      <c r="AU103" s="16"/>
      <c r="AV103" s="16"/>
      <c r="AW103" s="16"/>
      <c r="AX103" s="16"/>
      <c r="AY103" s="16"/>
    </row>
    <row r="104" spans="1:51" ht="12.75" x14ac:dyDescent="0.2">
      <c r="A104" s="60" t="s">
        <v>54</v>
      </c>
      <c r="B104" s="61"/>
      <c r="C104" s="245">
        <f>COUNTIF(K5:K49,"&lt;=20")-(C102+C101+C103)</f>
        <v>0</v>
      </c>
      <c r="D104" s="79" t="e">
        <f>C104/SUM(C101:C104)*100</f>
        <v>#DIV/0!</v>
      </c>
      <c r="E104" s="245">
        <f>COUNTIF(L5:L49,"&lt;=20")-(E102+E101+E103)</f>
        <v>0</v>
      </c>
      <c r="F104" s="79" t="e">
        <f>E104/SUM(E101:E104)*100</f>
        <v>#DIV/0!</v>
      </c>
      <c r="G104" s="246">
        <f>COUNTIF(M5:M49,"&lt;=20")-(G102+G101+G103)</f>
        <v>0</v>
      </c>
      <c r="H104" s="79" t="e">
        <f>G104/SUM(G101:G104)*100</f>
        <v>#DIV/0!</v>
      </c>
      <c r="I104" s="17"/>
      <c r="J104" s="17"/>
      <c r="K104" s="245">
        <f>COUNTIF(O5:O49,"&lt;=20")-(K102+K101+K103)</f>
        <v>0</v>
      </c>
      <c r="L104" s="79">
        <f>K104/SUM(K101:K104)*100</f>
        <v>0</v>
      </c>
      <c r="AM104" s="16"/>
      <c r="AN104" s="16"/>
      <c r="AO104" s="16"/>
      <c r="AP104" s="16"/>
      <c r="AQ104" s="16"/>
      <c r="AR104" s="16"/>
      <c r="AS104" s="16"/>
      <c r="AT104" s="16"/>
      <c r="AU104" s="16"/>
      <c r="AV104" s="16"/>
      <c r="AW104" s="16"/>
      <c r="AX104" s="16"/>
      <c r="AY104" s="16"/>
    </row>
    <row r="105" spans="1:51" ht="12.75" x14ac:dyDescent="0.2">
      <c r="AM105" s="16"/>
      <c r="AN105" s="16"/>
      <c r="AO105" s="16"/>
      <c r="AP105" s="16"/>
      <c r="AQ105" s="16"/>
      <c r="AR105" s="16"/>
      <c r="AS105" s="16"/>
      <c r="AT105" s="16"/>
      <c r="AU105" s="16"/>
      <c r="AV105" s="16"/>
      <c r="AW105" s="16"/>
      <c r="AX105" s="16"/>
      <c r="AY105" s="16"/>
    </row>
    <row r="106" spans="1:51" ht="12.75" x14ac:dyDescent="0.2">
      <c r="AM106" s="16"/>
      <c r="AN106" s="16"/>
      <c r="AO106" s="16"/>
      <c r="AP106" s="16"/>
      <c r="AQ106" s="16"/>
      <c r="AR106" s="16"/>
      <c r="AS106" s="16"/>
      <c r="AT106" s="16"/>
      <c r="AU106" s="16"/>
      <c r="AV106" s="16"/>
      <c r="AW106" s="16"/>
      <c r="AX106" s="16"/>
      <c r="AY106" s="16"/>
    </row>
    <row r="107" spans="1:51" ht="44.25" x14ac:dyDescent="0.2">
      <c r="A107" s="284" t="s">
        <v>10</v>
      </c>
      <c r="B107" s="285"/>
      <c r="C107" s="22" t="s">
        <v>30</v>
      </c>
      <c r="D107" s="57" t="s">
        <v>44</v>
      </c>
      <c r="E107" s="22" t="s">
        <v>31</v>
      </c>
      <c r="F107" s="57" t="s">
        <v>44</v>
      </c>
      <c r="G107" s="22" t="s">
        <v>32</v>
      </c>
      <c r="H107" s="57" t="s">
        <v>44</v>
      </c>
      <c r="I107" s="22" t="s">
        <v>33</v>
      </c>
      <c r="J107" s="57" t="s">
        <v>44</v>
      </c>
      <c r="K107" s="20" t="s">
        <v>25</v>
      </c>
      <c r="L107" s="57" t="s">
        <v>44</v>
      </c>
      <c r="AM107" s="16"/>
      <c r="AN107" s="16"/>
      <c r="AO107" s="16"/>
      <c r="AP107" s="16"/>
      <c r="AQ107" s="16"/>
      <c r="AR107" s="16"/>
      <c r="AS107" s="16"/>
      <c r="AT107" s="16"/>
      <c r="AU107" s="16"/>
      <c r="AV107" s="16"/>
      <c r="AW107" s="16"/>
      <c r="AX107" s="16"/>
      <c r="AY107" s="16"/>
    </row>
    <row r="108" spans="1:51" ht="12.75" x14ac:dyDescent="0.2">
      <c r="A108" s="290" t="s">
        <v>51</v>
      </c>
      <c r="B108" s="290"/>
      <c r="C108" s="78">
        <f>COUNTIF(Q5:Q49,"&lt;5")</f>
        <v>0</v>
      </c>
      <c r="D108" s="79" t="e">
        <f>C108/SUM(C108:C111)*100</f>
        <v>#DIV/0!</v>
      </c>
      <c r="E108" s="78">
        <f>COUNTIF(R5:R49,"&lt;5")</f>
        <v>0</v>
      </c>
      <c r="F108" s="79" t="e">
        <f>E108/SUM(E108:E111)*100</f>
        <v>#DIV/0!</v>
      </c>
      <c r="G108" s="78">
        <f>COUNTIF(S5:S49,"&lt;5")</f>
        <v>0</v>
      </c>
      <c r="H108" s="79" t="e">
        <f>G108/SUM(G108:G111)*100</f>
        <v>#DIV/0!</v>
      </c>
      <c r="I108" s="78">
        <f>COUNTIF(T5:T49,"&lt;5")</f>
        <v>0</v>
      </c>
      <c r="J108" s="79" t="e">
        <f>I108/SUM(I108:I111)*100</f>
        <v>#DIV/0!</v>
      </c>
      <c r="K108" s="78">
        <f>COUNTIF(V5:V49,"&lt;5")</f>
        <v>45</v>
      </c>
      <c r="L108" s="62">
        <f>K108/SUM(K108:K111)*100</f>
        <v>100</v>
      </c>
      <c r="AM108" s="16"/>
      <c r="AN108" s="16"/>
      <c r="AO108" s="16"/>
      <c r="AP108" s="16"/>
      <c r="AQ108" s="16"/>
      <c r="AR108" s="16"/>
      <c r="AS108" s="16"/>
      <c r="AT108" s="16"/>
      <c r="AU108" s="16"/>
      <c r="AV108" s="16"/>
      <c r="AW108" s="16"/>
      <c r="AX108" s="16"/>
      <c r="AY108" s="16"/>
    </row>
    <row r="109" spans="1:51" ht="12.75" x14ac:dyDescent="0.2">
      <c r="A109" s="290" t="s">
        <v>52</v>
      </c>
      <c r="B109" s="290"/>
      <c r="C109" s="245">
        <f>COUNTIF(Q5:Q49,"&lt;10")-C108</f>
        <v>0</v>
      </c>
      <c r="D109" s="79" t="e">
        <f>C109/SUM(C108:C111)*100</f>
        <v>#DIV/0!</v>
      </c>
      <c r="E109" s="245">
        <f>COUNTIF(R5:R49,"&lt;10")-E108</f>
        <v>0</v>
      </c>
      <c r="F109" s="79" t="e">
        <f>E109/SUM(E108:E111)*100</f>
        <v>#DIV/0!</v>
      </c>
      <c r="G109" s="246">
        <f>COUNTIF(S5:S49,"&lt;10")-G108</f>
        <v>0</v>
      </c>
      <c r="H109" s="79" t="e">
        <f>G109/SUM(G108:G111)*100</f>
        <v>#DIV/0!</v>
      </c>
      <c r="I109" s="245">
        <f>COUNTIF(T5:T49,"&lt;10")-I108</f>
        <v>0</v>
      </c>
      <c r="J109" s="79" t="e">
        <f>I109/SUM(I108:I111)*100</f>
        <v>#DIV/0!</v>
      </c>
      <c r="K109" s="245">
        <f>COUNTIF(V5:V49,"&lt;10")-K108</f>
        <v>0</v>
      </c>
      <c r="L109" s="62">
        <f>K109/SUM(K108:K111)*100</f>
        <v>0</v>
      </c>
      <c r="AM109" s="16"/>
      <c r="AN109" s="16"/>
      <c r="AO109" s="16"/>
      <c r="AP109" s="16"/>
      <c r="AQ109" s="16"/>
      <c r="AR109" s="16"/>
      <c r="AS109" s="16"/>
      <c r="AT109" s="16"/>
      <c r="AU109" s="16"/>
      <c r="AV109" s="16"/>
      <c r="AW109" s="16"/>
      <c r="AX109" s="16"/>
      <c r="AY109" s="16"/>
    </row>
    <row r="110" spans="1:51" ht="12.75" x14ac:dyDescent="0.2">
      <c r="A110" s="290" t="s">
        <v>53</v>
      </c>
      <c r="B110" s="290"/>
      <c r="C110" s="245">
        <f>COUNTIF(Q5:Q49,"&lt;15")-(C109+C108)</f>
        <v>0</v>
      </c>
      <c r="D110" s="79" t="e">
        <f>C110/SUM(C108:C111)*100</f>
        <v>#DIV/0!</v>
      </c>
      <c r="E110" s="245">
        <f>COUNTIF(R5:R49,"&lt;15")-(E109+E108)</f>
        <v>0</v>
      </c>
      <c r="F110" s="79" t="e">
        <f>E110/SUM(E108:E111)*100</f>
        <v>#DIV/0!</v>
      </c>
      <c r="G110" s="246">
        <f>COUNTIF(S5:S49,"&lt;15")-(G109+G108)</f>
        <v>0</v>
      </c>
      <c r="H110" s="79" t="e">
        <f>G110/SUM(G108:G111)*100</f>
        <v>#DIV/0!</v>
      </c>
      <c r="I110" s="245">
        <f>COUNTIF(T5:T49,"&lt;15")-(I109+I108)</f>
        <v>0</v>
      </c>
      <c r="J110" s="79" t="e">
        <f>I110/SUM(I108:I111)*100</f>
        <v>#DIV/0!</v>
      </c>
      <c r="K110" s="245">
        <f>COUNTIF(V5:V49,"&lt;15")-(K109+K108)</f>
        <v>0</v>
      </c>
      <c r="L110" s="62">
        <f>K110/SUM(K108:K111)*100</f>
        <v>0</v>
      </c>
      <c r="AM110" s="16"/>
      <c r="AN110" s="16"/>
      <c r="AO110" s="16"/>
      <c r="AP110" s="16"/>
      <c r="AQ110" s="16"/>
      <c r="AR110" s="16"/>
      <c r="AS110" s="16"/>
      <c r="AT110" s="16"/>
      <c r="AU110" s="16"/>
      <c r="AV110" s="16"/>
      <c r="AW110" s="16"/>
      <c r="AX110" s="16"/>
      <c r="AY110" s="16"/>
    </row>
    <row r="111" spans="1:51" ht="12.75" x14ac:dyDescent="0.2">
      <c r="A111" s="290" t="s">
        <v>54</v>
      </c>
      <c r="B111" s="290"/>
      <c r="C111" s="245">
        <f>COUNTIF(Q5:Q49,"&lt;=20")-(C109+C108+C110)</f>
        <v>0</v>
      </c>
      <c r="D111" s="79" t="e">
        <f>C111/SUM(C108:C111)*100</f>
        <v>#DIV/0!</v>
      </c>
      <c r="E111" s="245">
        <f>COUNTIF(R5:R49,"&lt;=20")-(E109+E108+E110)</f>
        <v>0</v>
      </c>
      <c r="F111" s="79" t="e">
        <f>E111/SUM(E108:E111)*100</f>
        <v>#DIV/0!</v>
      </c>
      <c r="G111" s="246">
        <f>COUNTIF(S5:S49,"&lt;=20")-(G109+G108+G110)</f>
        <v>0</v>
      </c>
      <c r="H111" s="79" t="e">
        <f>G111/SUM(G108:G111)*100</f>
        <v>#DIV/0!</v>
      </c>
      <c r="I111" s="245">
        <f>COUNTIF(T5:T49,"&lt;=20")-(I109+I108+I110)</f>
        <v>0</v>
      </c>
      <c r="J111" s="79" t="e">
        <f>I111/SUM(I108:I111)*100</f>
        <v>#DIV/0!</v>
      </c>
      <c r="K111" s="245">
        <f>COUNTIF(V5:V49,"&lt;=20")-(K109+K108+K110)</f>
        <v>0</v>
      </c>
      <c r="L111" s="62">
        <f>K111/SUM(K108:K111)*100</f>
        <v>0</v>
      </c>
      <c r="AM111" s="16"/>
      <c r="AN111" s="16"/>
      <c r="AO111" s="16"/>
      <c r="AP111" s="16"/>
      <c r="AQ111" s="16"/>
      <c r="AR111" s="16"/>
      <c r="AS111" s="16"/>
      <c r="AT111" s="16"/>
      <c r="AU111" s="16"/>
      <c r="AV111" s="16"/>
      <c r="AW111" s="16"/>
      <c r="AX111" s="16"/>
      <c r="AY111" s="16"/>
    </row>
    <row r="120" spans="1:51" s="74" customFormat="1" x14ac:dyDescent="0.25">
      <c r="A120" s="281" t="s">
        <v>6</v>
      </c>
      <c r="B120" s="282"/>
      <c r="C120" s="287" t="str">
        <f>C1</f>
        <v/>
      </c>
      <c r="D120" s="288"/>
      <c r="E120" s="288"/>
      <c r="F120" s="288"/>
      <c r="G120" s="73"/>
      <c r="H120" s="283" t="s">
        <v>7</v>
      </c>
      <c r="I120" s="283"/>
      <c r="J120" s="287" t="str">
        <f>J1</f>
        <v/>
      </c>
      <c r="K120" s="288"/>
      <c r="L120" s="288"/>
      <c r="M120" s="288"/>
      <c r="N120" s="73"/>
      <c r="O120" s="283" t="s">
        <v>8</v>
      </c>
      <c r="P120" s="282"/>
      <c r="Q120" s="287" t="str">
        <f>Q1</f>
        <v/>
      </c>
      <c r="R120" s="288"/>
      <c r="S120" s="288"/>
      <c r="T120" s="73"/>
      <c r="U120" s="283" t="s">
        <v>9</v>
      </c>
      <c r="V120" s="282"/>
      <c r="W120" s="287" t="str">
        <f>W1</f>
        <v>2019-2018</v>
      </c>
      <c r="X120" s="288"/>
      <c r="Y120" s="288"/>
      <c r="Z120" s="73"/>
      <c r="AA120" s="73"/>
      <c r="AB120" s="73"/>
      <c r="AM120" s="183"/>
      <c r="AN120" s="183"/>
      <c r="AO120" s="183"/>
      <c r="AP120" s="183"/>
      <c r="AQ120" s="183"/>
      <c r="AR120" s="183"/>
      <c r="AS120" s="183"/>
      <c r="AT120" s="183"/>
      <c r="AU120" s="183"/>
      <c r="AV120" s="183"/>
      <c r="AW120" s="183"/>
      <c r="AX120" s="183"/>
      <c r="AY120" s="183"/>
    </row>
    <row r="122" spans="1:51" ht="23.25" x14ac:dyDescent="0.35">
      <c r="K122" s="316" t="s">
        <v>107</v>
      </c>
      <c r="L122" s="317"/>
      <c r="M122" s="317"/>
      <c r="N122" s="317"/>
      <c r="O122" s="317"/>
      <c r="P122" s="317"/>
      <c r="Q122" s="317"/>
      <c r="R122" s="318"/>
      <c r="S122" s="93"/>
      <c r="T122" s="93"/>
      <c r="U122" s="93"/>
    </row>
    <row r="123" spans="1:51" ht="18" x14ac:dyDescent="0.25">
      <c r="M123" s="63" t="s">
        <v>55</v>
      </c>
    </row>
    <row r="125" spans="1:51" ht="36.75" x14ac:dyDescent="0.25">
      <c r="B125" s="64"/>
      <c r="C125" s="65" t="s">
        <v>56</v>
      </c>
      <c r="D125" s="65" t="s">
        <v>57</v>
      </c>
      <c r="E125" s="64" t="s">
        <v>58</v>
      </c>
    </row>
    <row r="126" spans="1:51" x14ac:dyDescent="0.25">
      <c r="B126" s="64" t="s">
        <v>59</v>
      </c>
      <c r="C126" s="23">
        <f>COUNTIFS(C5:C49,"أنثى",Y5:Y49,"&lt;10")</f>
        <v>0</v>
      </c>
      <c r="D126" s="23">
        <f>COUNTIFS(C5:C49,"أنثى",Y5:Y49,"&gt;=10")</f>
        <v>0</v>
      </c>
      <c r="E126" s="23">
        <f>SUM(C126:D126)</f>
        <v>0</v>
      </c>
    </row>
    <row r="127" spans="1:51" x14ac:dyDescent="0.25">
      <c r="B127" s="64" t="s">
        <v>60</v>
      </c>
      <c r="C127" s="23">
        <f>COUNTIFS(C5:C49,"ذكر",Y5:Y49,"&lt;10")</f>
        <v>0</v>
      </c>
      <c r="D127" s="23">
        <f>COUNTIFS(C5:C49,"ذكر",Y5:Y49,"&gt;=10")</f>
        <v>0</v>
      </c>
      <c r="E127" s="23">
        <f>SUM(C127:D127)</f>
        <v>0</v>
      </c>
    </row>
    <row r="128" spans="1:51" x14ac:dyDescent="0.25">
      <c r="B128" s="64" t="s">
        <v>58</v>
      </c>
      <c r="C128" s="23">
        <f>SUM(C126:C127)</f>
        <v>0</v>
      </c>
      <c r="D128" s="23">
        <f>SUM(D126:D127)</f>
        <v>0</v>
      </c>
      <c r="E128" s="66"/>
    </row>
    <row r="137" spans="1:1" x14ac:dyDescent="0.25">
      <c r="A137" s="16"/>
    </row>
    <row r="138" spans="1:1" x14ac:dyDescent="0.25">
      <c r="A138" s="16"/>
    </row>
    <row r="139" spans="1:1" x14ac:dyDescent="0.25">
      <c r="A139" s="16"/>
    </row>
    <row r="140" spans="1:1" x14ac:dyDescent="0.25">
      <c r="A140" s="16"/>
    </row>
    <row r="162" spans="1:51" s="74" customFormat="1" x14ac:dyDescent="0.25">
      <c r="A162" s="319" t="s">
        <v>6</v>
      </c>
      <c r="B162" s="319"/>
      <c r="C162" s="344" t="str">
        <f>C1</f>
        <v/>
      </c>
      <c r="D162" s="344"/>
      <c r="E162" s="344"/>
      <c r="F162" s="344"/>
      <c r="G162" s="73"/>
      <c r="H162" s="319" t="s">
        <v>7</v>
      </c>
      <c r="I162" s="319"/>
      <c r="J162" s="344" t="str">
        <f>J1</f>
        <v/>
      </c>
      <c r="K162" s="344"/>
      <c r="L162" s="344"/>
      <c r="M162" s="344"/>
      <c r="N162" s="73"/>
      <c r="O162" s="319" t="s">
        <v>8</v>
      </c>
      <c r="P162" s="319"/>
      <c r="Q162" s="344" t="str">
        <f>Q1</f>
        <v/>
      </c>
      <c r="R162" s="344"/>
      <c r="S162" s="344"/>
      <c r="T162" s="73"/>
      <c r="U162" s="319" t="s">
        <v>9</v>
      </c>
      <c r="V162" s="319"/>
      <c r="W162" s="344" t="str">
        <f>W1</f>
        <v>2019-2018</v>
      </c>
      <c r="X162" s="344"/>
      <c r="Y162" s="344"/>
      <c r="Z162" s="73"/>
      <c r="AA162" s="73"/>
      <c r="AB162" s="73"/>
      <c r="AM162" s="183"/>
      <c r="AN162" s="183"/>
      <c r="AO162" s="183"/>
      <c r="AP162" s="183"/>
      <c r="AQ162" s="183"/>
      <c r="AR162" s="183"/>
      <c r="AS162" s="183"/>
      <c r="AT162" s="183"/>
      <c r="AU162" s="183"/>
      <c r="AV162" s="183"/>
      <c r="AW162" s="183"/>
      <c r="AX162" s="183"/>
      <c r="AY162" s="183"/>
    </row>
    <row r="163" spans="1:51" ht="20.25" x14ac:dyDescent="0.3">
      <c r="J163" s="347" t="s">
        <v>107</v>
      </c>
      <c r="K163" s="348"/>
      <c r="L163" s="348"/>
      <c r="M163" s="348"/>
      <c r="N163" s="348"/>
      <c r="O163" s="348"/>
      <c r="P163" s="348"/>
      <c r="Q163" s="348"/>
      <c r="R163" s="348"/>
      <c r="S163" s="348"/>
      <c r="T163" s="348"/>
      <c r="U163" s="349"/>
    </row>
    <row r="164" spans="1:51" ht="18" x14ac:dyDescent="0.25">
      <c r="L164" s="63" t="s">
        <v>61</v>
      </c>
    </row>
    <row r="165" spans="1:51" ht="12.75" x14ac:dyDescent="0.2">
      <c r="C165" s="308" t="s">
        <v>16</v>
      </c>
      <c r="D165" s="309"/>
      <c r="E165" s="309"/>
      <c r="F165" s="310"/>
      <c r="H165" s="311" t="s">
        <v>17</v>
      </c>
      <c r="I165" s="312"/>
      <c r="J165" s="312"/>
      <c r="K165" s="313"/>
      <c r="P165" s="314" t="s">
        <v>18</v>
      </c>
      <c r="Q165" s="314"/>
      <c r="R165" s="314"/>
      <c r="S165" s="314"/>
      <c r="AM165" s="16"/>
      <c r="AN165" s="16"/>
      <c r="AO165" s="16"/>
      <c r="AP165" s="16"/>
      <c r="AQ165" s="16"/>
      <c r="AR165" s="16"/>
      <c r="AS165" s="16"/>
      <c r="AT165" s="16"/>
      <c r="AU165" s="16"/>
      <c r="AV165" s="16"/>
      <c r="AW165" s="16"/>
      <c r="AX165" s="16"/>
      <c r="AY165" s="16"/>
    </row>
    <row r="166" spans="1:51" ht="24" x14ac:dyDescent="0.2">
      <c r="C166" s="64"/>
      <c r="D166" s="65" t="s">
        <v>56</v>
      </c>
      <c r="E166" s="65" t="s">
        <v>57</v>
      </c>
      <c r="F166" s="64" t="s">
        <v>58</v>
      </c>
      <c r="H166" s="64"/>
      <c r="I166" s="65" t="s">
        <v>56</v>
      </c>
      <c r="J166" s="65" t="s">
        <v>57</v>
      </c>
      <c r="K166" s="64" t="s">
        <v>58</v>
      </c>
      <c r="P166" s="64"/>
      <c r="Q166" s="65" t="s">
        <v>56</v>
      </c>
      <c r="R166" s="65" t="s">
        <v>57</v>
      </c>
      <c r="S166" s="64" t="s">
        <v>58</v>
      </c>
      <c r="T166" s="67"/>
      <c r="AM166" s="16"/>
      <c r="AN166" s="16"/>
      <c r="AO166" s="16"/>
      <c r="AP166" s="16"/>
      <c r="AQ166" s="16"/>
      <c r="AR166" s="16"/>
      <c r="AS166" s="16"/>
      <c r="AT166" s="16"/>
      <c r="AU166" s="16"/>
      <c r="AV166" s="16"/>
      <c r="AW166" s="16"/>
      <c r="AX166" s="16"/>
      <c r="AY166" s="16"/>
    </row>
    <row r="167" spans="1:51" ht="12.75" x14ac:dyDescent="0.2">
      <c r="C167" s="64" t="s">
        <v>59</v>
      </c>
      <c r="D167" s="23">
        <f>COUNTIFS(C5:C49,"أنثى",I5:I49,"&lt;10")</f>
        <v>0</v>
      </c>
      <c r="E167" s="23">
        <f>COUNTIFS(C5:C49,"أنثى",I5:I49,"&gt;=10")</f>
        <v>0</v>
      </c>
      <c r="F167" s="23">
        <f>SUM(D167:E167)</f>
        <v>0</v>
      </c>
      <c r="H167" s="64" t="s">
        <v>59</v>
      </c>
      <c r="I167" s="23">
        <f>COUNTIFS(C5:C49,"أنثى",O5:O49,"&lt;10")</f>
        <v>0</v>
      </c>
      <c r="J167" s="23">
        <f>COUNTIFS(C5:C49,"أنثى",O5:O49,"&gt;=10")</f>
        <v>0</v>
      </c>
      <c r="K167" s="23">
        <f>SUM(I167:J167)</f>
        <v>0</v>
      </c>
      <c r="P167" s="64" t="s">
        <v>59</v>
      </c>
      <c r="Q167" s="23">
        <f>COUNTIFS(C5:C49,"أنثى",V5:V49,"&lt;10")</f>
        <v>0</v>
      </c>
      <c r="R167" s="23">
        <f>COUNTIFS(C5:C49,"أنثى",V5:V49,"&gt;=10")</f>
        <v>0</v>
      </c>
      <c r="S167" s="23">
        <f>SUM(Q167:R167)</f>
        <v>0</v>
      </c>
      <c r="T167" s="66"/>
      <c r="AM167" s="16"/>
      <c r="AN167" s="16"/>
      <c r="AO167" s="16"/>
      <c r="AP167" s="16"/>
      <c r="AQ167" s="16"/>
      <c r="AR167" s="16"/>
      <c r="AS167" s="16"/>
      <c r="AT167" s="16"/>
      <c r="AU167" s="16"/>
      <c r="AV167" s="16"/>
      <c r="AW167" s="16"/>
      <c r="AX167" s="16"/>
      <c r="AY167" s="16"/>
    </row>
    <row r="168" spans="1:51" ht="12.75" x14ac:dyDescent="0.2">
      <c r="C168" s="64" t="s">
        <v>60</v>
      </c>
      <c r="D168" s="23">
        <f>COUNTIFS(C5:C49,"ذكر",I5:I49,"&lt;10")</f>
        <v>0</v>
      </c>
      <c r="E168" s="23">
        <f>COUNTIFS(C5:C49,"ذكر",I5:I49,"&gt;=10")</f>
        <v>0</v>
      </c>
      <c r="F168" s="23">
        <f>SUM(D168:E168)</f>
        <v>0</v>
      </c>
      <c r="H168" s="64" t="s">
        <v>60</v>
      </c>
      <c r="I168" s="23">
        <f>COUNTIFS(C5:C49,"ذكر",O5:O49,"&lt;10")</f>
        <v>0</v>
      </c>
      <c r="J168" s="23">
        <f>COUNTIFS(C5:C49,"ذكر",O5:O49,"&gt;=10")</f>
        <v>0</v>
      </c>
      <c r="K168" s="23">
        <f>SUM(I168:J168)</f>
        <v>0</v>
      </c>
      <c r="P168" s="64" t="s">
        <v>60</v>
      </c>
      <c r="Q168" s="23">
        <f>COUNTIFS(C5:C49,"ذكر",V5:V49,"&lt;10")</f>
        <v>0</v>
      </c>
      <c r="R168" s="23">
        <f>COUNTIFS(C5:C49,"ذكر",V5:V49,"&gt;=10")</f>
        <v>0</v>
      </c>
      <c r="S168" s="23">
        <f>SUM(Q168:R168)</f>
        <v>0</v>
      </c>
      <c r="T168" s="66"/>
      <c r="AM168" s="16"/>
      <c r="AN168" s="16"/>
      <c r="AO168" s="16"/>
      <c r="AP168" s="16"/>
      <c r="AQ168" s="16"/>
      <c r="AR168" s="16"/>
      <c r="AS168" s="16"/>
      <c r="AT168" s="16"/>
      <c r="AU168" s="16"/>
      <c r="AV168" s="16"/>
      <c r="AW168" s="16"/>
      <c r="AX168" s="16"/>
      <c r="AY168" s="16"/>
    </row>
    <row r="169" spans="1:51" ht="12.75" x14ac:dyDescent="0.2">
      <c r="C169" s="64" t="s">
        <v>58</v>
      </c>
      <c r="D169" s="23">
        <f>SUM(D167:D168)</f>
        <v>0</v>
      </c>
      <c r="E169" s="23">
        <f>SUM(E167:E168)</f>
        <v>0</v>
      </c>
      <c r="H169" s="64" t="s">
        <v>58</v>
      </c>
      <c r="I169" s="23">
        <f>SUM(I167:I168)</f>
        <v>0</v>
      </c>
      <c r="J169" s="23">
        <f>SUM(J167:J168)</f>
        <v>0</v>
      </c>
      <c r="P169" s="64" t="s">
        <v>58</v>
      </c>
      <c r="Q169" s="23">
        <f>SUM(Q167:Q168)</f>
        <v>0</v>
      </c>
      <c r="R169" s="23">
        <f>SUM(R167:R168)</f>
        <v>0</v>
      </c>
      <c r="AM169" s="16"/>
      <c r="AN169" s="16"/>
      <c r="AO169" s="16"/>
      <c r="AP169" s="16"/>
      <c r="AQ169" s="16"/>
      <c r="AR169" s="16"/>
      <c r="AS169" s="16"/>
      <c r="AT169" s="16"/>
      <c r="AU169" s="16"/>
      <c r="AV169" s="16"/>
      <c r="AW169" s="16"/>
      <c r="AX169" s="16"/>
      <c r="AY169" s="16"/>
    </row>
  </sheetData>
  <sheetProtection formatCells="0" formatColumns="0" formatRows="0" insertColumns="0" insertRows="0" insertHyperlinks="0" deleteColumns="0" deleteRows="0" sort="0" autoFilter="0" pivotTables="0"/>
  <mergeCells count="78">
    <mergeCell ref="W51:Y51"/>
    <mergeCell ref="AI5:AL5"/>
    <mergeCell ref="C1:F1"/>
    <mergeCell ref="H1:I1"/>
    <mergeCell ref="J1:M1"/>
    <mergeCell ref="Q1:S1"/>
    <mergeCell ref="W1:Y1"/>
    <mergeCell ref="X3:AA3"/>
    <mergeCell ref="D3:J3"/>
    <mergeCell ref="K3:P3"/>
    <mergeCell ref="Q3:W3"/>
    <mergeCell ref="K52:V52"/>
    <mergeCell ref="B55:C55"/>
    <mergeCell ref="B56:C56"/>
    <mergeCell ref="A57:A62"/>
    <mergeCell ref="B57:C57"/>
    <mergeCell ref="B58:C58"/>
    <mergeCell ref="B59:C59"/>
    <mergeCell ref="B61:C61"/>
    <mergeCell ref="B62:C62"/>
    <mergeCell ref="N65:R65"/>
    <mergeCell ref="S66:T66"/>
    <mergeCell ref="V66:W66"/>
    <mergeCell ref="S67:T67"/>
    <mergeCell ref="B68:F68"/>
    <mergeCell ref="S68:T68"/>
    <mergeCell ref="B69:F69"/>
    <mergeCell ref="S69:T69"/>
    <mergeCell ref="C90:F90"/>
    <mergeCell ref="H90:I90"/>
    <mergeCell ref="J90:M90"/>
    <mergeCell ref="Q90:S90"/>
    <mergeCell ref="A97:B97"/>
    <mergeCell ref="A110:B110"/>
    <mergeCell ref="A111:B111"/>
    <mergeCell ref="W90:Y90"/>
    <mergeCell ref="K92:R92"/>
    <mergeCell ref="A94:B94"/>
    <mergeCell ref="A95:B95"/>
    <mergeCell ref="A96:B96"/>
    <mergeCell ref="A90:B90"/>
    <mergeCell ref="O90:P90"/>
    <mergeCell ref="U90:V90"/>
    <mergeCell ref="A98:B98"/>
    <mergeCell ref="A107:B107"/>
    <mergeCell ref="A108:B108"/>
    <mergeCell ref="A109:B109"/>
    <mergeCell ref="W120:Y120"/>
    <mergeCell ref="K122:R122"/>
    <mergeCell ref="O120:P120"/>
    <mergeCell ref="U120:V120"/>
    <mergeCell ref="C120:F120"/>
    <mergeCell ref="A120:B120"/>
    <mergeCell ref="C162:F162"/>
    <mergeCell ref="H162:I162"/>
    <mergeCell ref="J162:M162"/>
    <mergeCell ref="Q162:S162"/>
    <mergeCell ref="A162:B162"/>
    <mergeCell ref="H120:I120"/>
    <mergeCell ref="J120:M120"/>
    <mergeCell ref="Q120:S120"/>
    <mergeCell ref="W162:Y162"/>
    <mergeCell ref="J163:U163"/>
    <mergeCell ref="C165:F165"/>
    <mergeCell ref="H165:K165"/>
    <mergeCell ref="P165:S165"/>
    <mergeCell ref="O162:P162"/>
    <mergeCell ref="U162:V162"/>
    <mergeCell ref="A1:B1"/>
    <mergeCell ref="O1:P1"/>
    <mergeCell ref="U1:V1"/>
    <mergeCell ref="U51:V51"/>
    <mergeCell ref="O51:P51"/>
    <mergeCell ref="A51:B51"/>
    <mergeCell ref="C51:F51"/>
    <mergeCell ref="H51:I51"/>
    <mergeCell ref="J51:M51"/>
    <mergeCell ref="Q51:S51"/>
  </mergeCells>
  <conditionalFormatting sqref="M5:M49">
    <cfRule type="cellIs" dxfId="58" priority="1" stopIfTrue="1" operator="equal">
      <formula>$M$56</formula>
    </cfRule>
    <cfRule type="cellIs" dxfId="57" priority="2" stopIfTrue="1" operator="equal">
      <formula>$M$55</formula>
    </cfRule>
  </conditionalFormatting>
  <conditionalFormatting sqref="R5:R49">
    <cfRule type="cellIs" dxfId="56" priority="3" stopIfTrue="1" operator="equal">
      <formula>$R$56</formula>
    </cfRule>
    <cfRule type="cellIs" dxfId="55" priority="4" stopIfTrue="1" operator="equal">
      <formula>$R$55</formula>
    </cfRule>
  </conditionalFormatting>
  <conditionalFormatting sqref="S5:S49">
    <cfRule type="cellIs" dxfId="54" priority="5" stopIfTrue="1" operator="equal">
      <formula>$S$56</formula>
    </cfRule>
    <cfRule type="cellIs" dxfId="53" priority="6" stopIfTrue="1" operator="equal">
      <formula>$S$55</formula>
    </cfRule>
  </conditionalFormatting>
  <conditionalFormatting sqref="T5:T49">
    <cfRule type="cellIs" dxfId="52" priority="7" stopIfTrue="1" operator="equal">
      <formula>$T$56</formula>
    </cfRule>
    <cfRule type="cellIs" dxfId="51" priority="8" stopIfTrue="1" operator="equal">
      <formula>$T$55</formula>
    </cfRule>
    <cfRule type="cellIs" dxfId="50" priority="9" stopIfTrue="1" operator="equal">
      <formula>7.77</formula>
    </cfRule>
  </conditionalFormatting>
  <conditionalFormatting sqref="K5:K49">
    <cfRule type="cellIs" dxfId="49" priority="14" stopIfTrue="1" operator="equal">
      <formula>$K$56</formula>
    </cfRule>
    <cfRule type="cellIs" dxfId="48" priority="15" stopIfTrue="1" operator="equal">
      <formula>$K$55</formula>
    </cfRule>
  </conditionalFormatting>
  <conditionalFormatting sqref="G5:G49">
    <cfRule type="cellIs" dxfId="47" priority="16" stopIfTrue="1" operator="equal">
      <formula>$G$56</formula>
    </cfRule>
    <cfRule type="cellIs" dxfId="46" priority="17" stopIfTrue="1" operator="equal">
      <formula>$G$55</formula>
    </cfRule>
  </conditionalFormatting>
  <conditionalFormatting sqref="F5:F49">
    <cfRule type="cellIs" dxfId="45" priority="18" stopIfTrue="1" operator="equal">
      <formula>$F$56</formula>
    </cfRule>
    <cfRule type="cellIs" dxfId="44" priority="19" stopIfTrue="1" operator="equal">
      <formula>$F$55</formula>
    </cfRule>
  </conditionalFormatting>
  <conditionalFormatting sqref="E5:E49">
    <cfRule type="cellIs" dxfId="43" priority="20" stopIfTrue="1" operator="equal">
      <formula>$E$56</formula>
    </cfRule>
    <cfRule type="cellIs" dxfId="42" priority="21" stopIfTrue="1" operator="equal">
      <formula>$E$55</formula>
    </cfRule>
  </conditionalFormatting>
  <conditionalFormatting sqref="D5:D49">
    <cfRule type="cellIs" dxfId="41" priority="22" stopIfTrue="1" operator="equal">
      <formula>$D$56</formula>
    </cfRule>
    <cfRule type="cellIs" dxfId="40" priority="23" stopIfTrue="1" operator="equal">
      <formula>$D$55</formula>
    </cfRule>
  </conditionalFormatting>
  <conditionalFormatting sqref="L5:L49">
    <cfRule type="cellIs" dxfId="39" priority="28" stopIfTrue="1" operator="equal">
      <formula>$L$56</formula>
    </cfRule>
    <cfRule type="cellIs" dxfId="38" priority="29" stopIfTrue="1" operator="equal">
      <formula>$L$55</formula>
    </cfRule>
  </conditionalFormatting>
  <conditionalFormatting sqref="Q5:Q49">
    <cfRule type="cellIs" dxfId="37" priority="32" stopIfTrue="1" operator="equal">
      <formula>$Q$56</formula>
    </cfRule>
    <cfRule type="cellIs" dxfId="36" priority="33" stopIfTrue="1" operator="equal">
      <formula>$Q$55</formula>
    </cfRule>
  </conditionalFormatting>
  <dataValidations disablePrompts="1" count="2">
    <dataValidation type="decimal" allowBlank="1" showInputMessage="1" showErrorMessage="1" errorTitle="تصحيح العدد" error="العدد يجب أن يكون بين 0 و 20" sqref="K5:M49 IX5:IZ49 ST5:SV49 ACP5:ACR49 AML5:AMN49 AWH5:AWJ49 BGD5:BGF49 BPZ5:BQB49 BZV5:BZX49 CJR5:CJT49 CTN5:CTP49 DDJ5:DDL49 DNF5:DNH49 DXB5:DXD49 EGX5:EGZ49 EQT5:EQV49 FAP5:FAR49 FKL5:FKN49 FUH5:FUJ49 GED5:GEF49 GNZ5:GOB49 GXV5:GXX49 HHR5:HHT49 HRN5:HRP49 IBJ5:IBL49 ILF5:ILH49 IVB5:IVD49 JEX5:JEZ49 JOT5:JOV49 JYP5:JYR49 KIL5:KIN49 KSH5:KSJ49 LCD5:LCF49 LLZ5:LMB49 LVV5:LVX49 MFR5:MFT49 MPN5:MPP49 MZJ5:MZL49 NJF5:NJH49 NTB5:NTD49 OCX5:OCZ49 OMT5:OMV49 OWP5:OWR49 PGL5:PGN49 PQH5:PQJ49 QAD5:QAF49 QJZ5:QKB49 QTV5:QTX49 RDR5:RDT49 RNN5:RNP49 RXJ5:RXL49 SHF5:SHH49 SRB5:SRD49 TAX5:TAZ49 TKT5:TKV49 TUP5:TUR49 UEL5:UEN49 UOH5:UOJ49 UYD5:UYF49 VHZ5:VIB49 VRV5:VRX49 WBR5:WBT49 WLN5:WLP49 WVJ5:WVL49 K65545:M65579 JG65545:JI65579 TC65545:TE65579 ACY65545:ADA65579 AMU65545:AMW65579 AWQ65545:AWS65579 BGM65545:BGO65579 BQI65545:BQK65579 CAE65545:CAG65579 CKA65545:CKC65579 CTW65545:CTY65579 DDS65545:DDU65579 DNO65545:DNQ65579 DXK65545:DXM65579 EHG65545:EHI65579 ERC65545:ERE65579 FAY65545:FBA65579 FKU65545:FKW65579 FUQ65545:FUS65579 GEM65545:GEO65579 GOI65545:GOK65579 GYE65545:GYG65579 HIA65545:HIC65579 HRW65545:HRY65579 IBS65545:IBU65579 ILO65545:ILQ65579 IVK65545:IVM65579 JFG65545:JFI65579 JPC65545:JPE65579 JYY65545:JZA65579 KIU65545:KIW65579 KSQ65545:KSS65579 LCM65545:LCO65579 LMI65545:LMK65579 LWE65545:LWG65579 MGA65545:MGC65579 MPW65545:MPY65579 MZS65545:MZU65579 NJO65545:NJQ65579 NTK65545:NTM65579 ODG65545:ODI65579 ONC65545:ONE65579 OWY65545:OXA65579 PGU65545:PGW65579 PQQ65545:PQS65579 QAM65545:QAO65579 QKI65545:QKK65579 QUE65545:QUG65579 REA65545:REC65579 RNW65545:RNY65579 RXS65545:RXU65579 SHO65545:SHQ65579 SRK65545:SRM65579 TBG65545:TBI65579 TLC65545:TLE65579 TUY65545:TVA65579 UEU65545:UEW65579 UOQ65545:UOS65579 UYM65545:UYO65579 VII65545:VIK65579 VSE65545:VSG65579 WCA65545:WCC65579 WLW65545:WLY65579 WVS65545:WVU65579 K131081:M131115 JG131081:JI131115 TC131081:TE131115 ACY131081:ADA131115 AMU131081:AMW131115 AWQ131081:AWS131115 BGM131081:BGO131115 BQI131081:BQK131115 CAE131081:CAG131115 CKA131081:CKC131115 CTW131081:CTY131115 DDS131081:DDU131115 DNO131081:DNQ131115 DXK131081:DXM131115 EHG131081:EHI131115 ERC131081:ERE131115 FAY131081:FBA131115 FKU131081:FKW131115 FUQ131081:FUS131115 GEM131081:GEO131115 GOI131081:GOK131115 GYE131081:GYG131115 HIA131081:HIC131115 HRW131081:HRY131115 IBS131081:IBU131115 ILO131081:ILQ131115 IVK131081:IVM131115 JFG131081:JFI131115 JPC131081:JPE131115 JYY131081:JZA131115 KIU131081:KIW131115 KSQ131081:KSS131115 LCM131081:LCO131115 LMI131081:LMK131115 LWE131081:LWG131115 MGA131081:MGC131115 MPW131081:MPY131115 MZS131081:MZU131115 NJO131081:NJQ131115 NTK131081:NTM131115 ODG131081:ODI131115 ONC131081:ONE131115 OWY131081:OXA131115 PGU131081:PGW131115 PQQ131081:PQS131115 QAM131081:QAO131115 QKI131081:QKK131115 QUE131081:QUG131115 REA131081:REC131115 RNW131081:RNY131115 RXS131081:RXU131115 SHO131081:SHQ131115 SRK131081:SRM131115 TBG131081:TBI131115 TLC131081:TLE131115 TUY131081:TVA131115 UEU131081:UEW131115 UOQ131081:UOS131115 UYM131081:UYO131115 VII131081:VIK131115 VSE131081:VSG131115 WCA131081:WCC131115 WLW131081:WLY131115 WVS131081:WVU131115 K196617:M196651 JG196617:JI196651 TC196617:TE196651 ACY196617:ADA196651 AMU196617:AMW196651 AWQ196617:AWS196651 BGM196617:BGO196651 BQI196617:BQK196651 CAE196617:CAG196651 CKA196617:CKC196651 CTW196617:CTY196651 DDS196617:DDU196651 DNO196617:DNQ196651 DXK196617:DXM196651 EHG196617:EHI196651 ERC196617:ERE196651 FAY196617:FBA196651 FKU196617:FKW196651 FUQ196617:FUS196651 GEM196617:GEO196651 GOI196617:GOK196651 GYE196617:GYG196651 HIA196617:HIC196651 HRW196617:HRY196651 IBS196617:IBU196651 ILO196617:ILQ196651 IVK196617:IVM196651 JFG196617:JFI196651 JPC196617:JPE196651 JYY196617:JZA196651 KIU196617:KIW196651 KSQ196617:KSS196651 LCM196617:LCO196651 LMI196617:LMK196651 LWE196617:LWG196651 MGA196617:MGC196651 MPW196617:MPY196651 MZS196617:MZU196651 NJO196617:NJQ196651 NTK196617:NTM196651 ODG196617:ODI196651 ONC196617:ONE196651 OWY196617:OXA196651 PGU196617:PGW196651 PQQ196617:PQS196651 QAM196617:QAO196651 QKI196617:QKK196651 QUE196617:QUG196651 REA196617:REC196651 RNW196617:RNY196651 RXS196617:RXU196651 SHO196617:SHQ196651 SRK196617:SRM196651 TBG196617:TBI196651 TLC196617:TLE196651 TUY196617:TVA196651 UEU196617:UEW196651 UOQ196617:UOS196651 UYM196617:UYO196651 VII196617:VIK196651 VSE196617:VSG196651 WCA196617:WCC196651 WLW196617:WLY196651 WVS196617:WVU196651 K262153:M262187 JG262153:JI262187 TC262153:TE262187 ACY262153:ADA262187 AMU262153:AMW262187 AWQ262153:AWS262187 BGM262153:BGO262187 BQI262153:BQK262187 CAE262153:CAG262187 CKA262153:CKC262187 CTW262153:CTY262187 DDS262153:DDU262187 DNO262153:DNQ262187 DXK262153:DXM262187 EHG262153:EHI262187 ERC262153:ERE262187 FAY262153:FBA262187 FKU262153:FKW262187 FUQ262153:FUS262187 GEM262153:GEO262187 GOI262153:GOK262187 GYE262153:GYG262187 HIA262153:HIC262187 HRW262153:HRY262187 IBS262153:IBU262187 ILO262153:ILQ262187 IVK262153:IVM262187 JFG262153:JFI262187 JPC262153:JPE262187 JYY262153:JZA262187 KIU262153:KIW262187 KSQ262153:KSS262187 LCM262153:LCO262187 LMI262153:LMK262187 LWE262153:LWG262187 MGA262153:MGC262187 MPW262153:MPY262187 MZS262153:MZU262187 NJO262153:NJQ262187 NTK262153:NTM262187 ODG262153:ODI262187 ONC262153:ONE262187 OWY262153:OXA262187 PGU262153:PGW262187 PQQ262153:PQS262187 QAM262153:QAO262187 QKI262153:QKK262187 QUE262153:QUG262187 REA262153:REC262187 RNW262153:RNY262187 RXS262153:RXU262187 SHO262153:SHQ262187 SRK262153:SRM262187 TBG262153:TBI262187 TLC262153:TLE262187 TUY262153:TVA262187 UEU262153:UEW262187 UOQ262153:UOS262187 UYM262153:UYO262187 VII262153:VIK262187 VSE262153:VSG262187 WCA262153:WCC262187 WLW262153:WLY262187 WVS262153:WVU262187 K327689:M327723 JG327689:JI327723 TC327689:TE327723 ACY327689:ADA327723 AMU327689:AMW327723 AWQ327689:AWS327723 BGM327689:BGO327723 BQI327689:BQK327723 CAE327689:CAG327723 CKA327689:CKC327723 CTW327689:CTY327723 DDS327689:DDU327723 DNO327689:DNQ327723 DXK327689:DXM327723 EHG327689:EHI327723 ERC327689:ERE327723 FAY327689:FBA327723 FKU327689:FKW327723 FUQ327689:FUS327723 GEM327689:GEO327723 GOI327689:GOK327723 GYE327689:GYG327723 HIA327689:HIC327723 HRW327689:HRY327723 IBS327689:IBU327723 ILO327689:ILQ327723 IVK327689:IVM327723 JFG327689:JFI327723 JPC327689:JPE327723 JYY327689:JZA327723 KIU327689:KIW327723 KSQ327689:KSS327723 LCM327689:LCO327723 LMI327689:LMK327723 LWE327689:LWG327723 MGA327689:MGC327723 MPW327689:MPY327723 MZS327689:MZU327723 NJO327689:NJQ327723 NTK327689:NTM327723 ODG327689:ODI327723 ONC327689:ONE327723 OWY327689:OXA327723 PGU327689:PGW327723 PQQ327689:PQS327723 QAM327689:QAO327723 QKI327689:QKK327723 QUE327689:QUG327723 REA327689:REC327723 RNW327689:RNY327723 RXS327689:RXU327723 SHO327689:SHQ327723 SRK327689:SRM327723 TBG327689:TBI327723 TLC327689:TLE327723 TUY327689:TVA327723 UEU327689:UEW327723 UOQ327689:UOS327723 UYM327689:UYO327723 VII327689:VIK327723 VSE327689:VSG327723 WCA327689:WCC327723 WLW327689:WLY327723 WVS327689:WVU327723 K393225:M393259 JG393225:JI393259 TC393225:TE393259 ACY393225:ADA393259 AMU393225:AMW393259 AWQ393225:AWS393259 BGM393225:BGO393259 BQI393225:BQK393259 CAE393225:CAG393259 CKA393225:CKC393259 CTW393225:CTY393259 DDS393225:DDU393259 DNO393225:DNQ393259 DXK393225:DXM393259 EHG393225:EHI393259 ERC393225:ERE393259 FAY393225:FBA393259 FKU393225:FKW393259 FUQ393225:FUS393259 GEM393225:GEO393259 GOI393225:GOK393259 GYE393225:GYG393259 HIA393225:HIC393259 HRW393225:HRY393259 IBS393225:IBU393259 ILO393225:ILQ393259 IVK393225:IVM393259 JFG393225:JFI393259 JPC393225:JPE393259 JYY393225:JZA393259 KIU393225:KIW393259 KSQ393225:KSS393259 LCM393225:LCO393259 LMI393225:LMK393259 LWE393225:LWG393259 MGA393225:MGC393259 MPW393225:MPY393259 MZS393225:MZU393259 NJO393225:NJQ393259 NTK393225:NTM393259 ODG393225:ODI393259 ONC393225:ONE393259 OWY393225:OXA393259 PGU393225:PGW393259 PQQ393225:PQS393259 QAM393225:QAO393259 QKI393225:QKK393259 QUE393225:QUG393259 REA393225:REC393259 RNW393225:RNY393259 RXS393225:RXU393259 SHO393225:SHQ393259 SRK393225:SRM393259 TBG393225:TBI393259 TLC393225:TLE393259 TUY393225:TVA393259 UEU393225:UEW393259 UOQ393225:UOS393259 UYM393225:UYO393259 VII393225:VIK393259 VSE393225:VSG393259 WCA393225:WCC393259 WLW393225:WLY393259 WVS393225:WVU393259 K458761:M458795 JG458761:JI458795 TC458761:TE458795 ACY458761:ADA458795 AMU458761:AMW458795 AWQ458761:AWS458795 BGM458761:BGO458795 BQI458761:BQK458795 CAE458761:CAG458795 CKA458761:CKC458795 CTW458761:CTY458795 DDS458761:DDU458795 DNO458761:DNQ458795 DXK458761:DXM458795 EHG458761:EHI458795 ERC458761:ERE458795 FAY458761:FBA458795 FKU458761:FKW458795 FUQ458761:FUS458795 GEM458761:GEO458795 GOI458761:GOK458795 GYE458761:GYG458795 HIA458761:HIC458795 HRW458761:HRY458795 IBS458761:IBU458795 ILO458761:ILQ458795 IVK458761:IVM458795 JFG458761:JFI458795 JPC458761:JPE458795 JYY458761:JZA458795 KIU458761:KIW458795 KSQ458761:KSS458795 LCM458761:LCO458795 LMI458761:LMK458795 LWE458761:LWG458795 MGA458761:MGC458795 MPW458761:MPY458795 MZS458761:MZU458795 NJO458761:NJQ458795 NTK458761:NTM458795 ODG458761:ODI458795 ONC458761:ONE458795 OWY458761:OXA458795 PGU458761:PGW458795 PQQ458761:PQS458795 QAM458761:QAO458795 QKI458761:QKK458795 QUE458761:QUG458795 REA458761:REC458795 RNW458761:RNY458795 RXS458761:RXU458795 SHO458761:SHQ458795 SRK458761:SRM458795 TBG458761:TBI458795 TLC458761:TLE458795 TUY458761:TVA458795 UEU458761:UEW458795 UOQ458761:UOS458795 UYM458761:UYO458795 VII458761:VIK458795 VSE458761:VSG458795 WCA458761:WCC458795 WLW458761:WLY458795 WVS458761:WVU458795 K524297:M524331 JG524297:JI524331 TC524297:TE524331 ACY524297:ADA524331 AMU524297:AMW524331 AWQ524297:AWS524331 BGM524297:BGO524331 BQI524297:BQK524331 CAE524297:CAG524331 CKA524297:CKC524331 CTW524297:CTY524331 DDS524297:DDU524331 DNO524297:DNQ524331 DXK524297:DXM524331 EHG524297:EHI524331 ERC524297:ERE524331 FAY524297:FBA524331 FKU524297:FKW524331 FUQ524297:FUS524331 GEM524297:GEO524331 GOI524297:GOK524331 GYE524297:GYG524331 HIA524297:HIC524331 HRW524297:HRY524331 IBS524297:IBU524331 ILO524297:ILQ524331 IVK524297:IVM524331 JFG524297:JFI524331 JPC524297:JPE524331 JYY524297:JZA524331 KIU524297:KIW524331 KSQ524297:KSS524331 LCM524297:LCO524331 LMI524297:LMK524331 LWE524297:LWG524331 MGA524297:MGC524331 MPW524297:MPY524331 MZS524297:MZU524331 NJO524297:NJQ524331 NTK524297:NTM524331 ODG524297:ODI524331 ONC524297:ONE524331 OWY524297:OXA524331 PGU524297:PGW524331 PQQ524297:PQS524331 QAM524297:QAO524331 QKI524297:QKK524331 QUE524297:QUG524331 REA524297:REC524331 RNW524297:RNY524331 RXS524297:RXU524331 SHO524297:SHQ524331 SRK524297:SRM524331 TBG524297:TBI524331 TLC524297:TLE524331 TUY524297:TVA524331 UEU524297:UEW524331 UOQ524297:UOS524331 UYM524297:UYO524331 VII524297:VIK524331 VSE524297:VSG524331 WCA524297:WCC524331 WLW524297:WLY524331 WVS524297:WVU524331 K589833:M589867 JG589833:JI589867 TC589833:TE589867 ACY589833:ADA589867 AMU589833:AMW589867 AWQ589833:AWS589867 BGM589833:BGO589867 BQI589833:BQK589867 CAE589833:CAG589867 CKA589833:CKC589867 CTW589833:CTY589867 DDS589833:DDU589867 DNO589833:DNQ589867 DXK589833:DXM589867 EHG589833:EHI589867 ERC589833:ERE589867 FAY589833:FBA589867 FKU589833:FKW589867 FUQ589833:FUS589867 GEM589833:GEO589867 GOI589833:GOK589867 GYE589833:GYG589867 HIA589833:HIC589867 HRW589833:HRY589867 IBS589833:IBU589867 ILO589833:ILQ589867 IVK589833:IVM589867 JFG589833:JFI589867 JPC589833:JPE589867 JYY589833:JZA589867 KIU589833:KIW589867 KSQ589833:KSS589867 LCM589833:LCO589867 LMI589833:LMK589867 LWE589833:LWG589867 MGA589833:MGC589867 MPW589833:MPY589867 MZS589833:MZU589867 NJO589833:NJQ589867 NTK589833:NTM589867 ODG589833:ODI589867 ONC589833:ONE589867 OWY589833:OXA589867 PGU589833:PGW589867 PQQ589833:PQS589867 QAM589833:QAO589867 QKI589833:QKK589867 QUE589833:QUG589867 REA589833:REC589867 RNW589833:RNY589867 RXS589833:RXU589867 SHO589833:SHQ589867 SRK589833:SRM589867 TBG589833:TBI589867 TLC589833:TLE589867 TUY589833:TVA589867 UEU589833:UEW589867 UOQ589833:UOS589867 UYM589833:UYO589867 VII589833:VIK589867 VSE589833:VSG589867 WCA589833:WCC589867 WLW589833:WLY589867 WVS589833:WVU589867 K655369:M655403 JG655369:JI655403 TC655369:TE655403 ACY655369:ADA655403 AMU655369:AMW655403 AWQ655369:AWS655403 BGM655369:BGO655403 BQI655369:BQK655403 CAE655369:CAG655403 CKA655369:CKC655403 CTW655369:CTY655403 DDS655369:DDU655403 DNO655369:DNQ655403 DXK655369:DXM655403 EHG655369:EHI655403 ERC655369:ERE655403 FAY655369:FBA655403 FKU655369:FKW655403 FUQ655369:FUS655403 GEM655369:GEO655403 GOI655369:GOK655403 GYE655369:GYG655403 HIA655369:HIC655403 HRW655369:HRY655403 IBS655369:IBU655403 ILO655369:ILQ655403 IVK655369:IVM655403 JFG655369:JFI655403 JPC655369:JPE655403 JYY655369:JZA655403 KIU655369:KIW655403 KSQ655369:KSS655403 LCM655369:LCO655403 LMI655369:LMK655403 LWE655369:LWG655403 MGA655369:MGC655403 MPW655369:MPY655403 MZS655369:MZU655403 NJO655369:NJQ655403 NTK655369:NTM655403 ODG655369:ODI655403 ONC655369:ONE655403 OWY655369:OXA655403 PGU655369:PGW655403 PQQ655369:PQS655403 QAM655369:QAO655403 QKI655369:QKK655403 QUE655369:QUG655403 REA655369:REC655403 RNW655369:RNY655403 RXS655369:RXU655403 SHO655369:SHQ655403 SRK655369:SRM655403 TBG655369:TBI655403 TLC655369:TLE655403 TUY655369:TVA655403 UEU655369:UEW655403 UOQ655369:UOS655403 UYM655369:UYO655403 VII655369:VIK655403 VSE655369:VSG655403 WCA655369:WCC655403 WLW655369:WLY655403 WVS655369:WVU655403 K720905:M720939 JG720905:JI720939 TC720905:TE720939 ACY720905:ADA720939 AMU720905:AMW720939 AWQ720905:AWS720939 BGM720905:BGO720939 BQI720905:BQK720939 CAE720905:CAG720939 CKA720905:CKC720939 CTW720905:CTY720939 DDS720905:DDU720939 DNO720905:DNQ720939 DXK720905:DXM720939 EHG720905:EHI720939 ERC720905:ERE720939 FAY720905:FBA720939 FKU720905:FKW720939 FUQ720905:FUS720939 GEM720905:GEO720939 GOI720905:GOK720939 GYE720905:GYG720939 HIA720905:HIC720939 HRW720905:HRY720939 IBS720905:IBU720939 ILO720905:ILQ720939 IVK720905:IVM720939 JFG720905:JFI720939 JPC720905:JPE720939 JYY720905:JZA720939 KIU720905:KIW720939 KSQ720905:KSS720939 LCM720905:LCO720939 LMI720905:LMK720939 LWE720905:LWG720939 MGA720905:MGC720939 MPW720905:MPY720939 MZS720905:MZU720939 NJO720905:NJQ720939 NTK720905:NTM720939 ODG720905:ODI720939 ONC720905:ONE720939 OWY720905:OXA720939 PGU720905:PGW720939 PQQ720905:PQS720939 QAM720905:QAO720939 QKI720905:QKK720939 QUE720905:QUG720939 REA720905:REC720939 RNW720905:RNY720939 RXS720905:RXU720939 SHO720905:SHQ720939 SRK720905:SRM720939 TBG720905:TBI720939 TLC720905:TLE720939 TUY720905:TVA720939 UEU720905:UEW720939 UOQ720905:UOS720939 UYM720905:UYO720939 VII720905:VIK720939 VSE720905:VSG720939 WCA720905:WCC720939 WLW720905:WLY720939 WVS720905:WVU720939 K786441:M786475 JG786441:JI786475 TC786441:TE786475 ACY786441:ADA786475 AMU786441:AMW786475 AWQ786441:AWS786475 BGM786441:BGO786475 BQI786441:BQK786475 CAE786441:CAG786475 CKA786441:CKC786475 CTW786441:CTY786475 DDS786441:DDU786475 DNO786441:DNQ786475 DXK786441:DXM786475 EHG786441:EHI786475 ERC786441:ERE786475 FAY786441:FBA786475 FKU786441:FKW786475 FUQ786441:FUS786475 GEM786441:GEO786475 GOI786441:GOK786475 GYE786441:GYG786475 HIA786441:HIC786475 HRW786441:HRY786475 IBS786441:IBU786475 ILO786441:ILQ786475 IVK786441:IVM786475 JFG786441:JFI786475 JPC786441:JPE786475 JYY786441:JZA786475 KIU786441:KIW786475 KSQ786441:KSS786475 LCM786441:LCO786475 LMI786441:LMK786475 LWE786441:LWG786475 MGA786441:MGC786475 MPW786441:MPY786475 MZS786441:MZU786475 NJO786441:NJQ786475 NTK786441:NTM786475 ODG786441:ODI786475 ONC786441:ONE786475 OWY786441:OXA786475 PGU786441:PGW786475 PQQ786441:PQS786475 QAM786441:QAO786475 QKI786441:QKK786475 QUE786441:QUG786475 REA786441:REC786475 RNW786441:RNY786475 RXS786441:RXU786475 SHO786441:SHQ786475 SRK786441:SRM786475 TBG786441:TBI786475 TLC786441:TLE786475 TUY786441:TVA786475 UEU786441:UEW786475 UOQ786441:UOS786475 UYM786441:UYO786475 VII786441:VIK786475 VSE786441:VSG786475 WCA786441:WCC786475 WLW786441:WLY786475 WVS786441:WVU786475 K851977:M852011 JG851977:JI852011 TC851977:TE852011 ACY851977:ADA852011 AMU851977:AMW852011 AWQ851977:AWS852011 BGM851977:BGO852011 BQI851977:BQK852011 CAE851977:CAG852011 CKA851977:CKC852011 CTW851977:CTY852011 DDS851977:DDU852011 DNO851977:DNQ852011 DXK851977:DXM852011 EHG851977:EHI852011 ERC851977:ERE852011 FAY851977:FBA852011 FKU851977:FKW852011 FUQ851977:FUS852011 GEM851977:GEO852011 GOI851977:GOK852011 GYE851977:GYG852011 HIA851977:HIC852011 HRW851977:HRY852011 IBS851977:IBU852011 ILO851977:ILQ852011 IVK851977:IVM852011 JFG851977:JFI852011 JPC851977:JPE852011 JYY851977:JZA852011 KIU851977:KIW852011 KSQ851977:KSS852011 LCM851977:LCO852011 LMI851977:LMK852011 LWE851977:LWG852011 MGA851977:MGC852011 MPW851977:MPY852011 MZS851977:MZU852011 NJO851977:NJQ852011 NTK851977:NTM852011 ODG851977:ODI852011 ONC851977:ONE852011 OWY851977:OXA852011 PGU851977:PGW852011 PQQ851977:PQS852011 QAM851977:QAO852011 QKI851977:QKK852011 QUE851977:QUG852011 REA851977:REC852011 RNW851977:RNY852011 RXS851977:RXU852011 SHO851977:SHQ852011 SRK851977:SRM852011 TBG851977:TBI852011 TLC851977:TLE852011 TUY851977:TVA852011 UEU851977:UEW852011 UOQ851977:UOS852011 UYM851977:UYO852011 VII851977:VIK852011 VSE851977:VSG852011 WCA851977:WCC852011 WLW851977:WLY852011 WVS851977:WVU852011 K917513:M917547 JG917513:JI917547 TC917513:TE917547 ACY917513:ADA917547 AMU917513:AMW917547 AWQ917513:AWS917547 BGM917513:BGO917547 BQI917513:BQK917547 CAE917513:CAG917547 CKA917513:CKC917547 CTW917513:CTY917547 DDS917513:DDU917547 DNO917513:DNQ917547 DXK917513:DXM917547 EHG917513:EHI917547 ERC917513:ERE917547 FAY917513:FBA917547 FKU917513:FKW917547 FUQ917513:FUS917547 GEM917513:GEO917547 GOI917513:GOK917547 GYE917513:GYG917547 HIA917513:HIC917547 HRW917513:HRY917547 IBS917513:IBU917547 ILO917513:ILQ917547 IVK917513:IVM917547 JFG917513:JFI917547 JPC917513:JPE917547 JYY917513:JZA917547 KIU917513:KIW917547 KSQ917513:KSS917547 LCM917513:LCO917547 LMI917513:LMK917547 LWE917513:LWG917547 MGA917513:MGC917547 MPW917513:MPY917547 MZS917513:MZU917547 NJO917513:NJQ917547 NTK917513:NTM917547 ODG917513:ODI917547 ONC917513:ONE917547 OWY917513:OXA917547 PGU917513:PGW917547 PQQ917513:PQS917547 QAM917513:QAO917547 QKI917513:QKK917547 QUE917513:QUG917547 REA917513:REC917547 RNW917513:RNY917547 RXS917513:RXU917547 SHO917513:SHQ917547 SRK917513:SRM917547 TBG917513:TBI917547 TLC917513:TLE917547 TUY917513:TVA917547 UEU917513:UEW917547 UOQ917513:UOS917547 UYM917513:UYO917547 VII917513:VIK917547 VSE917513:VSG917547 WCA917513:WCC917547 WLW917513:WLY917547 WVS917513:WVU917547 K983049:M983083 JG983049:JI983083 TC983049:TE983083 ACY983049:ADA983083 AMU983049:AMW983083 AWQ983049:AWS983083 BGM983049:BGO983083 BQI983049:BQK983083 CAE983049:CAG983083 CKA983049:CKC983083 CTW983049:CTY983083 DDS983049:DDU983083 DNO983049:DNQ983083 DXK983049:DXM983083 EHG983049:EHI983083 ERC983049:ERE983083 FAY983049:FBA983083 FKU983049:FKW983083 FUQ983049:FUS983083 GEM983049:GEO983083 GOI983049:GOK983083 GYE983049:GYG983083 HIA983049:HIC983083 HRW983049:HRY983083 IBS983049:IBU983083 ILO983049:ILQ983083 IVK983049:IVM983083 JFG983049:JFI983083 JPC983049:JPE983083 JYY983049:JZA983083 KIU983049:KIW983083 KSQ983049:KSS983083 LCM983049:LCO983083 LMI983049:LMK983083 LWE983049:LWG983083 MGA983049:MGC983083 MPW983049:MPY983083 MZS983049:MZU983083 NJO983049:NJQ983083 NTK983049:NTM983083 ODG983049:ODI983083 ONC983049:ONE983083 OWY983049:OXA983083 PGU983049:PGW983083 PQQ983049:PQS983083 QAM983049:QAO983083 QKI983049:QKK983083 QUE983049:QUG983083 REA983049:REC983083 RNW983049:RNY983083 RXS983049:RXU983083 SHO983049:SHQ983083 SRK983049:SRM983083 TBG983049:TBI983083 TLC983049:TLE983083 TUY983049:TVA983083 UEU983049:UEW983083 UOQ983049:UOS983083 UYM983049:UYO983083 VII983049:VIK983083 VSE983049:VSG983083 WCA983049:WCC983083 WLW983049:WLY983083 WVS983049:WVU983083 Q5:S49 JD5:JI49 SZ5:TE49 ACV5:ADA49 AMR5:AMW49 AWN5:AWS49 BGJ5:BGO49 BQF5:BQK49 CAB5:CAG49 CJX5:CKC49 CTT5:CTY49 DDP5:DDU49 DNL5:DNQ49 DXH5:DXM49 EHD5:EHI49 EQZ5:ERE49 FAV5:FBA49 FKR5:FKW49 FUN5:FUS49 GEJ5:GEO49 GOF5:GOK49 GYB5:GYG49 HHX5:HIC49 HRT5:HRY49 IBP5:IBU49 ILL5:ILQ49 IVH5:IVM49 JFD5:JFI49 JOZ5:JPE49 JYV5:JZA49 KIR5:KIW49 KSN5:KSS49 LCJ5:LCO49 LMF5:LMK49 LWB5:LWG49 MFX5:MGC49 MPT5:MPY49 MZP5:MZU49 NJL5:NJQ49 NTH5:NTM49 ODD5:ODI49 OMZ5:ONE49 OWV5:OXA49 PGR5:PGW49 PQN5:PQS49 QAJ5:QAO49 QKF5:QKK49 QUB5:QUG49 RDX5:REC49 RNT5:RNY49 RXP5:RXU49 SHL5:SHQ49 SRH5:SRM49 TBD5:TBI49 TKZ5:TLE49 TUV5:TVA49 UER5:UEW49 UON5:UOS49 UYJ5:UYO49 VIF5:VIK49 VSB5:VSG49 WBX5:WCC49 WLT5:WLY49 WVP5:WVU49 Q65545:V65579 JM65545:JR65579 TI65545:TN65579 ADE65545:ADJ65579 ANA65545:ANF65579 AWW65545:AXB65579 BGS65545:BGX65579 BQO65545:BQT65579 CAK65545:CAP65579 CKG65545:CKL65579 CUC65545:CUH65579 DDY65545:DED65579 DNU65545:DNZ65579 DXQ65545:DXV65579 EHM65545:EHR65579 ERI65545:ERN65579 FBE65545:FBJ65579 FLA65545:FLF65579 FUW65545:FVB65579 GES65545:GEX65579 GOO65545:GOT65579 GYK65545:GYP65579 HIG65545:HIL65579 HSC65545:HSH65579 IBY65545:ICD65579 ILU65545:ILZ65579 IVQ65545:IVV65579 JFM65545:JFR65579 JPI65545:JPN65579 JZE65545:JZJ65579 KJA65545:KJF65579 KSW65545:KTB65579 LCS65545:LCX65579 LMO65545:LMT65579 LWK65545:LWP65579 MGG65545:MGL65579 MQC65545:MQH65579 MZY65545:NAD65579 NJU65545:NJZ65579 NTQ65545:NTV65579 ODM65545:ODR65579 ONI65545:ONN65579 OXE65545:OXJ65579 PHA65545:PHF65579 PQW65545:PRB65579 QAS65545:QAX65579 QKO65545:QKT65579 QUK65545:QUP65579 REG65545:REL65579 ROC65545:ROH65579 RXY65545:RYD65579 SHU65545:SHZ65579 SRQ65545:SRV65579 TBM65545:TBR65579 TLI65545:TLN65579 TVE65545:TVJ65579 UFA65545:UFF65579 UOW65545:UPB65579 UYS65545:UYX65579 VIO65545:VIT65579 VSK65545:VSP65579 WCG65545:WCL65579 WMC65545:WMH65579 WVY65545:WWD65579 Q131081:V131115 JM131081:JR131115 TI131081:TN131115 ADE131081:ADJ131115 ANA131081:ANF131115 AWW131081:AXB131115 BGS131081:BGX131115 BQO131081:BQT131115 CAK131081:CAP131115 CKG131081:CKL131115 CUC131081:CUH131115 DDY131081:DED131115 DNU131081:DNZ131115 DXQ131081:DXV131115 EHM131081:EHR131115 ERI131081:ERN131115 FBE131081:FBJ131115 FLA131081:FLF131115 FUW131081:FVB131115 GES131081:GEX131115 GOO131081:GOT131115 GYK131081:GYP131115 HIG131081:HIL131115 HSC131081:HSH131115 IBY131081:ICD131115 ILU131081:ILZ131115 IVQ131081:IVV131115 JFM131081:JFR131115 JPI131081:JPN131115 JZE131081:JZJ131115 KJA131081:KJF131115 KSW131081:KTB131115 LCS131081:LCX131115 LMO131081:LMT131115 LWK131081:LWP131115 MGG131081:MGL131115 MQC131081:MQH131115 MZY131081:NAD131115 NJU131081:NJZ131115 NTQ131081:NTV131115 ODM131081:ODR131115 ONI131081:ONN131115 OXE131081:OXJ131115 PHA131081:PHF131115 PQW131081:PRB131115 QAS131081:QAX131115 QKO131081:QKT131115 QUK131081:QUP131115 REG131081:REL131115 ROC131081:ROH131115 RXY131081:RYD131115 SHU131081:SHZ131115 SRQ131081:SRV131115 TBM131081:TBR131115 TLI131081:TLN131115 TVE131081:TVJ131115 UFA131081:UFF131115 UOW131081:UPB131115 UYS131081:UYX131115 VIO131081:VIT131115 VSK131081:VSP131115 WCG131081:WCL131115 WMC131081:WMH131115 WVY131081:WWD131115 Q196617:V196651 JM196617:JR196651 TI196617:TN196651 ADE196617:ADJ196651 ANA196617:ANF196651 AWW196617:AXB196651 BGS196617:BGX196651 BQO196617:BQT196651 CAK196617:CAP196651 CKG196617:CKL196651 CUC196617:CUH196651 DDY196617:DED196651 DNU196617:DNZ196651 DXQ196617:DXV196651 EHM196617:EHR196651 ERI196617:ERN196651 FBE196617:FBJ196651 FLA196617:FLF196651 FUW196617:FVB196651 GES196617:GEX196651 GOO196617:GOT196651 GYK196617:GYP196651 HIG196617:HIL196651 HSC196617:HSH196651 IBY196617:ICD196651 ILU196617:ILZ196651 IVQ196617:IVV196651 JFM196617:JFR196651 JPI196617:JPN196651 JZE196617:JZJ196651 KJA196617:KJF196651 KSW196617:KTB196651 LCS196617:LCX196651 LMO196617:LMT196651 LWK196617:LWP196651 MGG196617:MGL196651 MQC196617:MQH196651 MZY196617:NAD196651 NJU196617:NJZ196651 NTQ196617:NTV196651 ODM196617:ODR196651 ONI196617:ONN196651 OXE196617:OXJ196651 PHA196617:PHF196651 PQW196617:PRB196651 QAS196617:QAX196651 QKO196617:QKT196651 QUK196617:QUP196651 REG196617:REL196651 ROC196617:ROH196651 RXY196617:RYD196651 SHU196617:SHZ196651 SRQ196617:SRV196651 TBM196617:TBR196651 TLI196617:TLN196651 TVE196617:TVJ196651 UFA196617:UFF196651 UOW196617:UPB196651 UYS196617:UYX196651 VIO196617:VIT196651 VSK196617:VSP196651 WCG196617:WCL196651 WMC196617:WMH196651 WVY196617:WWD196651 Q262153:V262187 JM262153:JR262187 TI262153:TN262187 ADE262153:ADJ262187 ANA262153:ANF262187 AWW262153:AXB262187 BGS262153:BGX262187 BQO262153:BQT262187 CAK262153:CAP262187 CKG262153:CKL262187 CUC262153:CUH262187 DDY262153:DED262187 DNU262153:DNZ262187 DXQ262153:DXV262187 EHM262153:EHR262187 ERI262153:ERN262187 FBE262153:FBJ262187 FLA262153:FLF262187 FUW262153:FVB262187 GES262153:GEX262187 GOO262153:GOT262187 GYK262153:GYP262187 HIG262153:HIL262187 HSC262153:HSH262187 IBY262153:ICD262187 ILU262153:ILZ262187 IVQ262153:IVV262187 JFM262153:JFR262187 JPI262153:JPN262187 JZE262153:JZJ262187 KJA262153:KJF262187 KSW262153:KTB262187 LCS262153:LCX262187 LMO262153:LMT262187 LWK262153:LWP262187 MGG262153:MGL262187 MQC262153:MQH262187 MZY262153:NAD262187 NJU262153:NJZ262187 NTQ262153:NTV262187 ODM262153:ODR262187 ONI262153:ONN262187 OXE262153:OXJ262187 PHA262153:PHF262187 PQW262153:PRB262187 QAS262153:QAX262187 QKO262153:QKT262187 QUK262153:QUP262187 REG262153:REL262187 ROC262153:ROH262187 RXY262153:RYD262187 SHU262153:SHZ262187 SRQ262153:SRV262187 TBM262153:TBR262187 TLI262153:TLN262187 TVE262153:TVJ262187 UFA262153:UFF262187 UOW262153:UPB262187 UYS262153:UYX262187 VIO262153:VIT262187 VSK262153:VSP262187 WCG262153:WCL262187 WMC262153:WMH262187 WVY262153:WWD262187 Q327689:V327723 JM327689:JR327723 TI327689:TN327723 ADE327689:ADJ327723 ANA327689:ANF327723 AWW327689:AXB327723 BGS327689:BGX327723 BQO327689:BQT327723 CAK327689:CAP327723 CKG327689:CKL327723 CUC327689:CUH327723 DDY327689:DED327723 DNU327689:DNZ327723 DXQ327689:DXV327723 EHM327689:EHR327723 ERI327689:ERN327723 FBE327689:FBJ327723 FLA327689:FLF327723 FUW327689:FVB327723 GES327689:GEX327723 GOO327689:GOT327723 GYK327689:GYP327723 HIG327689:HIL327723 HSC327689:HSH327723 IBY327689:ICD327723 ILU327689:ILZ327723 IVQ327689:IVV327723 JFM327689:JFR327723 JPI327689:JPN327723 JZE327689:JZJ327723 KJA327689:KJF327723 KSW327689:KTB327723 LCS327689:LCX327723 LMO327689:LMT327723 LWK327689:LWP327723 MGG327689:MGL327723 MQC327689:MQH327723 MZY327689:NAD327723 NJU327689:NJZ327723 NTQ327689:NTV327723 ODM327689:ODR327723 ONI327689:ONN327723 OXE327689:OXJ327723 PHA327689:PHF327723 PQW327689:PRB327723 QAS327689:QAX327723 QKO327689:QKT327723 QUK327689:QUP327723 REG327689:REL327723 ROC327689:ROH327723 RXY327689:RYD327723 SHU327689:SHZ327723 SRQ327689:SRV327723 TBM327689:TBR327723 TLI327689:TLN327723 TVE327689:TVJ327723 UFA327689:UFF327723 UOW327689:UPB327723 UYS327689:UYX327723 VIO327689:VIT327723 VSK327689:VSP327723 WCG327689:WCL327723 WMC327689:WMH327723 WVY327689:WWD327723 Q393225:V393259 JM393225:JR393259 TI393225:TN393259 ADE393225:ADJ393259 ANA393225:ANF393259 AWW393225:AXB393259 BGS393225:BGX393259 BQO393225:BQT393259 CAK393225:CAP393259 CKG393225:CKL393259 CUC393225:CUH393259 DDY393225:DED393259 DNU393225:DNZ393259 DXQ393225:DXV393259 EHM393225:EHR393259 ERI393225:ERN393259 FBE393225:FBJ393259 FLA393225:FLF393259 FUW393225:FVB393259 GES393225:GEX393259 GOO393225:GOT393259 GYK393225:GYP393259 HIG393225:HIL393259 HSC393225:HSH393259 IBY393225:ICD393259 ILU393225:ILZ393259 IVQ393225:IVV393259 JFM393225:JFR393259 JPI393225:JPN393259 JZE393225:JZJ393259 KJA393225:KJF393259 KSW393225:KTB393259 LCS393225:LCX393259 LMO393225:LMT393259 LWK393225:LWP393259 MGG393225:MGL393259 MQC393225:MQH393259 MZY393225:NAD393259 NJU393225:NJZ393259 NTQ393225:NTV393259 ODM393225:ODR393259 ONI393225:ONN393259 OXE393225:OXJ393259 PHA393225:PHF393259 PQW393225:PRB393259 QAS393225:QAX393259 QKO393225:QKT393259 QUK393225:QUP393259 REG393225:REL393259 ROC393225:ROH393259 RXY393225:RYD393259 SHU393225:SHZ393259 SRQ393225:SRV393259 TBM393225:TBR393259 TLI393225:TLN393259 TVE393225:TVJ393259 UFA393225:UFF393259 UOW393225:UPB393259 UYS393225:UYX393259 VIO393225:VIT393259 VSK393225:VSP393259 WCG393225:WCL393259 WMC393225:WMH393259 WVY393225:WWD393259 Q458761:V458795 JM458761:JR458795 TI458761:TN458795 ADE458761:ADJ458795 ANA458761:ANF458795 AWW458761:AXB458795 BGS458761:BGX458795 BQO458761:BQT458795 CAK458761:CAP458795 CKG458761:CKL458795 CUC458761:CUH458795 DDY458761:DED458795 DNU458761:DNZ458795 DXQ458761:DXV458795 EHM458761:EHR458795 ERI458761:ERN458795 FBE458761:FBJ458795 FLA458761:FLF458795 FUW458761:FVB458795 GES458761:GEX458795 GOO458761:GOT458795 GYK458761:GYP458795 HIG458761:HIL458795 HSC458761:HSH458795 IBY458761:ICD458795 ILU458761:ILZ458795 IVQ458761:IVV458795 JFM458761:JFR458795 JPI458761:JPN458795 JZE458761:JZJ458795 KJA458761:KJF458795 KSW458761:KTB458795 LCS458761:LCX458795 LMO458761:LMT458795 LWK458761:LWP458795 MGG458761:MGL458795 MQC458761:MQH458795 MZY458761:NAD458795 NJU458761:NJZ458795 NTQ458761:NTV458795 ODM458761:ODR458795 ONI458761:ONN458795 OXE458761:OXJ458795 PHA458761:PHF458795 PQW458761:PRB458795 QAS458761:QAX458795 QKO458761:QKT458795 QUK458761:QUP458795 REG458761:REL458795 ROC458761:ROH458795 RXY458761:RYD458795 SHU458761:SHZ458795 SRQ458761:SRV458795 TBM458761:TBR458795 TLI458761:TLN458795 TVE458761:TVJ458795 UFA458761:UFF458795 UOW458761:UPB458795 UYS458761:UYX458795 VIO458761:VIT458795 VSK458761:VSP458795 WCG458761:WCL458795 WMC458761:WMH458795 WVY458761:WWD458795 Q524297:V524331 JM524297:JR524331 TI524297:TN524331 ADE524297:ADJ524331 ANA524297:ANF524331 AWW524297:AXB524331 BGS524297:BGX524331 BQO524297:BQT524331 CAK524297:CAP524331 CKG524297:CKL524331 CUC524297:CUH524331 DDY524297:DED524331 DNU524297:DNZ524331 DXQ524297:DXV524331 EHM524297:EHR524331 ERI524297:ERN524331 FBE524297:FBJ524331 FLA524297:FLF524331 FUW524297:FVB524331 GES524297:GEX524331 GOO524297:GOT524331 GYK524297:GYP524331 HIG524297:HIL524331 HSC524297:HSH524331 IBY524297:ICD524331 ILU524297:ILZ524331 IVQ524297:IVV524331 JFM524297:JFR524331 JPI524297:JPN524331 JZE524297:JZJ524331 KJA524297:KJF524331 KSW524297:KTB524331 LCS524297:LCX524331 LMO524297:LMT524331 LWK524297:LWP524331 MGG524297:MGL524331 MQC524297:MQH524331 MZY524297:NAD524331 NJU524297:NJZ524331 NTQ524297:NTV524331 ODM524297:ODR524331 ONI524297:ONN524331 OXE524297:OXJ524331 PHA524297:PHF524331 PQW524297:PRB524331 QAS524297:QAX524331 QKO524297:QKT524331 QUK524297:QUP524331 REG524297:REL524331 ROC524297:ROH524331 RXY524297:RYD524331 SHU524297:SHZ524331 SRQ524297:SRV524331 TBM524297:TBR524331 TLI524297:TLN524331 TVE524297:TVJ524331 UFA524297:UFF524331 UOW524297:UPB524331 UYS524297:UYX524331 VIO524297:VIT524331 VSK524297:VSP524331 WCG524297:WCL524331 WMC524297:WMH524331 WVY524297:WWD524331 Q589833:V589867 JM589833:JR589867 TI589833:TN589867 ADE589833:ADJ589867 ANA589833:ANF589867 AWW589833:AXB589867 BGS589833:BGX589867 BQO589833:BQT589867 CAK589833:CAP589867 CKG589833:CKL589867 CUC589833:CUH589867 DDY589833:DED589867 DNU589833:DNZ589867 DXQ589833:DXV589867 EHM589833:EHR589867 ERI589833:ERN589867 FBE589833:FBJ589867 FLA589833:FLF589867 FUW589833:FVB589867 GES589833:GEX589867 GOO589833:GOT589867 GYK589833:GYP589867 HIG589833:HIL589867 HSC589833:HSH589867 IBY589833:ICD589867 ILU589833:ILZ589867 IVQ589833:IVV589867 JFM589833:JFR589867 JPI589833:JPN589867 JZE589833:JZJ589867 KJA589833:KJF589867 KSW589833:KTB589867 LCS589833:LCX589867 LMO589833:LMT589867 LWK589833:LWP589867 MGG589833:MGL589867 MQC589833:MQH589867 MZY589833:NAD589867 NJU589833:NJZ589867 NTQ589833:NTV589867 ODM589833:ODR589867 ONI589833:ONN589867 OXE589833:OXJ589867 PHA589833:PHF589867 PQW589833:PRB589867 QAS589833:QAX589867 QKO589833:QKT589867 QUK589833:QUP589867 REG589833:REL589867 ROC589833:ROH589867 RXY589833:RYD589867 SHU589833:SHZ589867 SRQ589833:SRV589867 TBM589833:TBR589867 TLI589833:TLN589867 TVE589833:TVJ589867 UFA589833:UFF589867 UOW589833:UPB589867 UYS589833:UYX589867 VIO589833:VIT589867 VSK589833:VSP589867 WCG589833:WCL589867 WMC589833:WMH589867 WVY589833:WWD589867 Q655369:V655403 JM655369:JR655403 TI655369:TN655403 ADE655369:ADJ655403 ANA655369:ANF655403 AWW655369:AXB655403 BGS655369:BGX655403 BQO655369:BQT655403 CAK655369:CAP655403 CKG655369:CKL655403 CUC655369:CUH655403 DDY655369:DED655403 DNU655369:DNZ655403 DXQ655369:DXV655403 EHM655369:EHR655403 ERI655369:ERN655403 FBE655369:FBJ655403 FLA655369:FLF655403 FUW655369:FVB655403 GES655369:GEX655403 GOO655369:GOT655403 GYK655369:GYP655403 HIG655369:HIL655403 HSC655369:HSH655403 IBY655369:ICD655403 ILU655369:ILZ655403 IVQ655369:IVV655403 JFM655369:JFR655403 JPI655369:JPN655403 JZE655369:JZJ655403 KJA655369:KJF655403 KSW655369:KTB655403 LCS655369:LCX655403 LMO655369:LMT655403 LWK655369:LWP655403 MGG655369:MGL655403 MQC655369:MQH655403 MZY655369:NAD655403 NJU655369:NJZ655403 NTQ655369:NTV655403 ODM655369:ODR655403 ONI655369:ONN655403 OXE655369:OXJ655403 PHA655369:PHF655403 PQW655369:PRB655403 QAS655369:QAX655403 QKO655369:QKT655403 QUK655369:QUP655403 REG655369:REL655403 ROC655369:ROH655403 RXY655369:RYD655403 SHU655369:SHZ655403 SRQ655369:SRV655403 TBM655369:TBR655403 TLI655369:TLN655403 TVE655369:TVJ655403 UFA655369:UFF655403 UOW655369:UPB655403 UYS655369:UYX655403 VIO655369:VIT655403 VSK655369:VSP655403 WCG655369:WCL655403 WMC655369:WMH655403 WVY655369:WWD655403 Q720905:V720939 JM720905:JR720939 TI720905:TN720939 ADE720905:ADJ720939 ANA720905:ANF720939 AWW720905:AXB720939 BGS720905:BGX720939 BQO720905:BQT720939 CAK720905:CAP720939 CKG720905:CKL720939 CUC720905:CUH720939 DDY720905:DED720939 DNU720905:DNZ720939 DXQ720905:DXV720939 EHM720905:EHR720939 ERI720905:ERN720939 FBE720905:FBJ720939 FLA720905:FLF720939 FUW720905:FVB720939 GES720905:GEX720939 GOO720905:GOT720939 GYK720905:GYP720939 HIG720905:HIL720939 HSC720905:HSH720939 IBY720905:ICD720939 ILU720905:ILZ720939 IVQ720905:IVV720939 JFM720905:JFR720939 JPI720905:JPN720939 JZE720905:JZJ720939 KJA720905:KJF720939 KSW720905:KTB720939 LCS720905:LCX720939 LMO720905:LMT720939 LWK720905:LWP720939 MGG720905:MGL720939 MQC720905:MQH720939 MZY720905:NAD720939 NJU720905:NJZ720939 NTQ720905:NTV720939 ODM720905:ODR720939 ONI720905:ONN720939 OXE720905:OXJ720939 PHA720905:PHF720939 PQW720905:PRB720939 QAS720905:QAX720939 QKO720905:QKT720939 QUK720905:QUP720939 REG720905:REL720939 ROC720905:ROH720939 RXY720905:RYD720939 SHU720905:SHZ720939 SRQ720905:SRV720939 TBM720905:TBR720939 TLI720905:TLN720939 TVE720905:TVJ720939 UFA720905:UFF720939 UOW720905:UPB720939 UYS720905:UYX720939 VIO720905:VIT720939 VSK720905:VSP720939 WCG720905:WCL720939 WMC720905:WMH720939 WVY720905:WWD720939 Q786441:V786475 JM786441:JR786475 TI786441:TN786475 ADE786441:ADJ786475 ANA786441:ANF786475 AWW786441:AXB786475 BGS786441:BGX786475 BQO786441:BQT786475 CAK786441:CAP786475 CKG786441:CKL786475 CUC786441:CUH786475 DDY786441:DED786475 DNU786441:DNZ786475 DXQ786441:DXV786475 EHM786441:EHR786475 ERI786441:ERN786475 FBE786441:FBJ786475 FLA786441:FLF786475 FUW786441:FVB786475 GES786441:GEX786475 GOO786441:GOT786475 GYK786441:GYP786475 HIG786441:HIL786475 HSC786441:HSH786475 IBY786441:ICD786475 ILU786441:ILZ786475 IVQ786441:IVV786475 JFM786441:JFR786475 JPI786441:JPN786475 JZE786441:JZJ786475 KJA786441:KJF786475 KSW786441:KTB786475 LCS786441:LCX786475 LMO786441:LMT786475 LWK786441:LWP786475 MGG786441:MGL786475 MQC786441:MQH786475 MZY786441:NAD786475 NJU786441:NJZ786475 NTQ786441:NTV786475 ODM786441:ODR786475 ONI786441:ONN786475 OXE786441:OXJ786475 PHA786441:PHF786475 PQW786441:PRB786475 QAS786441:QAX786475 QKO786441:QKT786475 QUK786441:QUP786475 REG786441:REL786475 ROC786441:ROH786475 RXY786441:RYD786475 SHU786441:SHZ786475 SRQ786441:SRV786475 TBM786441:TBR786475 TLI786441:TLN786475 TVE786441:TVJ786475 UFA786441:UFF786475 UOW786441:UPB786475 UYS786441:UYX786475 VIO786441:VIT786475 VSK786441:VSP786475 WCG786441:WCL786475 WMC786441:WMH786475 WVY786441:WWD786475 Q851977:V852011 JM851977:JR852011 TI851977:TN852011 ADE851977:ADJ852011 ANA851977:ANF852011 AWW851977:AXB852011 BGS851977:BGX852011 BQO851977:BQT852011 CAK851977:CAP852011 CKG851977:CKL852011 CUC851977:CUH852011 DDY851977:DED852011 DNU851977:DNZ852011 DXQ851977:DXV852011 EHM851977:EHR852011 ERI851977:ERN852011 FBE851977:FBJ852011 FLA851977:FLF852011 FUW851977:FVB852011 GES851977:GEX852011 GOO851977:GOT852011 GYK851977:GYP852011 HIG851977:HIL852011 HSC851977:HSH852011 IBY851977:ICD852011 ILU851977:ILZ852011 IVQ851977:IVV852011 JFM851977:JFR852011 JPI851977:JPN852011 JZE851977:JZJ852011 KJA851977:KJF852011 KSW851977:KTB852011 LCS851977:LCX852011 LMO851977:LMT852011 LWK851977:LWP852011 MGG851977:MGL852011 MQC851977:MQH852011 MZY851977:NAD852011 NJU851977:NJZ852011 NTQ851977:NTV852011 ODM851977:ODR852011 ONI851977:ONN852011 OXE851977:OXJ852011 PHA851977:PHF852011 PQW851977:PRB852011 QAS851977:QAX852011 QKO851977:QKT852011 QUK851977:QUP852011 REG851977:REL852011 ROC851977:ROH852011 RXY851977:RYD852011 SHU851977:SHZ852011 SRQ851977:SRV852011 TBM851977:TBR852011 TLI851977:TLN852011 TVE851977:TVJ852011 UFA851977:UFF852011 UOW851977:UPB852011 UYS851977:UYX852011 VIO851977:VIT852011 VSK851977:VSP852011 WCG851977:WCL852011 WMC851977:WMH852011 WVY851977:WWD852011 Q917513:V917547 JM917513:JR917547 TI917513:TN917547 ADE917513:ADJ917547 ANA917513:ANF917547 AWW917513:AXB917547 BGS917513:BGX917547 BQO917513:BQT917547 CAK917513:CAP917547 CKG917513:CKL917547 CUC917513:CUH917547 DDY917513:DED917547 DNU917513:DNZ917547 DXQ917513:DXV917547 EHM917513:EHR917547 ERI917513:ERN917547 FBE917513:FBJ917547 FLA917513:FLF917547 FUW917513:FVB917547 GES917513:GEX917547 GOO917513:GOT917547 GYK917513:GYP917547 HIG917513:HIL917547 HSC917513:HSH917547 IBY917513:ICD917547 ILU917513:ILZ917547 IVQ917513:IVV917547 JFM917513:JFR917547 JPI917513:JPN917547 JZE917513:JZJ917547 KJA917513:KJF917547 KSW917513:KTB917547 LCS917513:LCX917547 LMO917513:LMT917547 LWK917513:LWP917547 MGG917513:MGL917547 MQC917513:MQH917547 MZY917513:NAD917547 NJU917513:NJZ917547 NTQ917513:NTV917547 ODM917513:ODR917547 ONI917513:ONN917547 OXE917513:OXJ917547 PHA917513:PHF917547 PQW917513:PRB917547 QAS917513:QAX917547 QKO917513:QKT917547 QUK917513:QUP917547 REG917513:REL917547 ROC917513:ROH917547 RXY917513:RYD917547 SHU917513:SHZ917547 SRQ917513:SRV917547 TBM917513:TBR917547 TLI917513:TLN917547 TVE917513:TVJ917547 UFA917513:UFF917547 UOW917513:UPB917547 UYS917513:UYX917547 VIO917513:VIT917547 VSK917513:VSP917547 WCG917513:WCL917547 WMC917513:WMH917547 WVY917513:WWD917547 Q983049:V983083 JM983049:JR983083 TI983049:TN983083 ADE983049:ADJ983083 ANA983049:ANF983083 AWW983049:AXB983083 BGS983049:BGX983083 BQO983049:BQT983083 CAK983049:CAP983083 CKG983049:CKL983083 CUC983049:CUH983083 DDY983049:DED983083 DNU983049:DNZ983083 DXQ983049:DXV983083 EHM983049:EHR983083 ERI983049:ERN983083 FBE983049:FBJ983083 FLA983049:FLF983083 FUW983049:FVB983083 GES983049:GEX983083 GOO983049:GOT983083 GYK983049:GYP983083 HIG983049:HIL983083 HSC983049:HSH983083 IBY983049:ICD983083 ILU983049:ILZ983083 IVQ983049:IVV983083 JFM983049:JFR983083 JPI983049:JPN983083 JZE983049:JZJ983083 KJA983049:KJF983083 KSW983049:KTB983083 LCS983049:LCX983083 LMO983049:LMT983083 LWK983049:LWP983083 MGG983049:MGL983083 MQC983049:MQH983083 MZY983049:NAD983083 NJU983049:NJZ983083 NTQ983049:NTV983083 ODM983049:ODR983083 ONI983049:ONN983083 OXE983049:OXJ983083 PHA983049:PHF983083 PQW983049:PRB983083 QAS983049:QAX983083 QKO983049:QKT983083 QUK983049:QUP983083 REG983049:REL983083 ROC983049:ROH983083 RXY983049:RYD983083 SHU983049:SHZ983083 SRQ983049:SRV983083 TBM983049:TBR983083 TLI983049:TLN983083 TVE983049:TVJ983083 UFA983049:UFF983083 UOW983049:UPB983083 UYS983049:UYX983083 VIO983049:VIT983083 VSK983049:VSP983083 WCG983049:WCL983083 WMC983049:WMH983083 WVY983049:WWD983083 T5:T8 JJ5:JJ8 TF5:TF8 ADB5:ADB8 AMX5:AMX8 AWT5:AWT8 BGP5:BGP8 BQL5:BQL8 CAH5:CAH8 CKD5:CKD8 CTZ5:CTZ8 DDV5:DDV8 DNR5:DNR8 DXN5:DXN8 EHJ5:EHJ8 ERF5:ERF8 FBB5:FBB8 FKX5:FKX8 FUT5:FUT8 GEP5:GEP8 GOL5:GOL8 GYH5:GYH8 HID5:HID8 HRZ5:HRZ8 IBV5:IBV8 ILR5:ILR8 IVN5:IVN8 JFJ5:JFJ8 JPF5:JPF8 JZB5:JZB8 KIX5:KIX8 KST5:KST8 LCP5:LCP8 LML5:LML8 LWH5:LWH8 MGD5:MGD8 MPZ5:MPZ8 MZV5:MZV8 NJR5:NJR8 NTN5:NTN8 ODJ5:ODJ8 ONF5:ONF8 OXB5:OXB8 PGX5:PGX8 PQT5:PQT8 QAP5:QAP8 QKL5:QKL8 QUH5:QUH8 RED5:RED8 RNZ5:RNZ8 RXV5:RXV8 SHR5:SHR8 SRN5:SRN8 TBJ5:TBJ8 TLF5:TLF8 TVB5:TVB8 UEX5:UEX8 UOT5:UOT8 UYP5:UYP8 VIL5:VIL8 VSH5:VSH8 WCD5:WCD8 WLZ5:WLZ8 WVV5:WVV8 W65545:W65548 JS65545:JS65548 TO65545:TO65548 ADK65545:ADK65548 ANG65545:ANG65548 AXC65545:AXC65548 BGY65545:BGY65548 BQU65545:BQU65548 CAQ65545:CAQ65548 CKM65545:CKM65548 CUI65545:CUI65548 DEE65545:DEE65548 DOA65545:DOA65548 DXW65545:DXW65548 EHS65545:EHS65548 ERO65545:ERO65548 FBK65545:FBK65548 FLG65545:FLG65548 FVC65545:FVC65548 GEY65545:GEY65548 GOU65545:GOU65548 GYQ65545:GYQ65548 HIM65545:HIM65548 HSI65545:HSI65548 ICE65545:ICE65548 IMA65545:IMA65548 IVW65545:IVW65548 JFS65545:JFS65548 JPO65545:JPO65548 JZK65545:JZK65548 KJG65545:KJG65548 KTC65545:KTC65548 LCY65545:LCY65548 LMU65545:LMU65548 LWQ65545:LWQ65548 MGM65545:MGM65548 MQI65545:MQI65548 NAE65545:NAE65548 NKA65545:NKA65548 NTW65545:NTW65548 ODS65545:ODS65548 ONO65545:ONO65548 OXK65545:OXK65548 PHG65545:PHG65548 PRC65545:PRC65548 QAY65545:QAY65548 QKU65545:QKU65548 QUQ65545:QUQ65548 REM65545:REM65548 ROI65545:ROI65548 RYE65545:RYE65548 SIA65545:SIA65548 SRW65545:SRW65548 TBS65545:TBS65548 TLO65545:TLO65548 TVK65545:TVK65548 UFG65545:UFG65548 UPC65545:UPC65548 UYY65545:UYY65548 VIU65545:VIU65548 VSQ65545:VSQ65548 WCM65545:WCM65548 WMI65545:WMI65548 WWE65545:WWE65548 W131081:W131084 JS131081:JS131084 TO131081:TO131084 ADK131081:ADK131084 ANG131081:ANG131084 AXC131081:AXC131084 BGY131081:BGY131084 BQU131081:BQU131084 CAQ131081:CAQ131084 CKM131081:CKM131084 CUI131081:CUI131084 DEE131081:DEE131084 DOA131081:DOA131084 DXW131081:DXW131084 EHS131081:EHS131084 ERO131081:ERO131084 FBK131081:FBK131084 FLG131081:FLG131084 FVC131081:FVC131084 GEY131081:GEY131084 GOU131081:GOU131084 GYQ131081:GYQ131084 HIM131081:HIM131084 HSI131081:HSI131084 ICE131081:ICE131084 IMA131081:IMA131084 IVW131081:IVW131084 JFS131081:JFS131084 JPO131081:JPO131084 JZK131081:JZK131084 KJG131081:KJG131084 KTC131081:KTC131084 LCY131081:LCY131084 LMU131081:LMU131084 LWQ131081:LWQ131084 MGM131081:MGM131084 MQI131081:MQI131084 NAE131081:NAE131084 NKA131081:NKA131084 NTW131081:NTW131084 ODS131081:ODS131084 ONO131081:ONO131084 OXK131081:OXK131084 PHG131081:PHG131084 PRC131081:PRC131084 QAY131081:QAY131084 QKU131081:QKU131084 QUQ131081:QUQ131084 REM131081:REM131084 ROI131081:ROI131084 RYE131081:RYE131084 SIA131081:SIA131084 SRW131081:SRW131084 TBS131081:TBS131084 TLO131081:TLO131084 TVK131081:TVK131084 UFG131081:UFG131084 UPC131081:UPC131084 UYY131081:UYY131084 VIU131081:VIU131084 VSQ131081:VSQ131084 WCM131081:WCM131084 WMI131081:WMI131084 WWE131081:WWE131084 W196617:W196620 JS196617:JS196620 TO196617:TO196620 ADK196617:ADK196620 ANG196617:ANG196620 AXC196617:AXC196620 BGY196617:BGY196620 BQU196617:BQU196620 CAQ196617:CAQ196620 CKM196617:CKM196620 CUI196617:CUI196620 DEE196617:DEE196620 DOA196617:DOA196620 DXW196617:DXW196620 EHS196617:EHS196620 ERO196617:ERO196620 FBK196617:FBK196620 FLG196617:FLG196620 FVC196617:FVC196620 GEY196617:GEY196620 GOU196617:GOU196620 GYQ196617:GYQ196620 HIM196617:HIM196620 HSI196617:HSI196620 ICE196617:ICE196620 IMA196617:IMA196620 IVW196617:IVW196620 JFS196617:JFS196620 JPO196617:JPO196620 JZK196617:JZK196620 KJG196617:KJG196620 KTC196617:KTC196620 LCY196617:LCY196620 LMU196617:LMU196620 LWQ196617:LWQ196620 MGM196617:MGM196620 MQI196617:MQI196620 NAE196617:NAE196620 NKA196617:NKA196620 NTW196617:NTW196620 ODS196617:ODS196620 ONO196617:ONO196620 OXK196617:OXK196620 PHG196617:PHG196620 PRC196617:PRC196620 QAY196617:QAY196620 QKU196617:QKU196620 QUQ196617:QUQ196620 REM196617:REM196620 ROI196617:ROI196620 RYE196617:RYE196620 SIA196617:SIA196620 SRW196617:SRW196620 TBS196617:TBS196620 TLO196617:TLO196620 TVK196617:TVK196620 UFG196617:UFG196620 UPC196617:UPC196620 UYY196617:UYY196620 VIU196617:VIU196620 VSQ196617:VSQ196620 WCM196617:WCM196620 WMI196617:WMI196620 WWE196617:WWE196620 W262153:W262156 JS262153:JS262156 TO262153:TO262156 ADK262153:ADK262156 ANG262153:ANG262156 AXC262153:AXC262156 BGY262153:BGY262156 BQU262153:BQU262156 CAQ262153:CAQ262156 CKM262153:CKM262156 CUI262153:CUI262156 DEE262153:DEE262156 DOA262153:DOA262156 DXW262153:DXW262156 EHS262153:EHS262156 ERO262153:ERO262156 FBK262153:FBK262156 FLG262153:FLG262156 FVC262153:FVC262156 GEY262153:GEY262156 GOU262153:GOU262156 GYQ262153:GYQ262156 HIM262153:HIM262156 HSI262153:HSI262156 ICE262153:ICE262156 IMA262153:IMA262156 IVW262153:IVW262156 JFS262153:JFS262156 JPO262153:JPO262156 JZK262153:JZK262156 KJG262153:KJG262156 KTC262153:KTC262156 LCY262153:LCY262156 LMU262153:LMU262156 LWQ262153:LWQ262156 MGM262153:MGM262156 MQI262153:MQI262156 NAE262153:NAE262156 NKA262153:NKA262156 NTW262153:NTW262156 ODS262153:ODS262156 ONO262153:ONO262156 OXK262153:OXK262156 PHG262153:PHG262156 PRC262153:PRC262156 QAY262153:QAY262156 QKU262153:QKU262156 QUQ262153:QUQ262156 REM262153:REM262156 ROI262153:ROI262156 RYE262153:RYE262156 SIA262153:SIA262156 SRW262153:SRW262156 TBS262153:TBS262156 TLO262153:TLO262156 TVK262153:TVK262156 UFG262153:UFG262156 UPC262153:UPC262156 UYY262153:UYY262156 VIU262153:VIU262156 VSQ262153:VSQ262156 WCM262153:WCM262156 WMI262153:WMI262156 WWE262153:WWE262156 W327689:W327692 JS327689:JS327692 TO327689:TO327692 ADK327689:ADK327692 ANG327689:ANG327692 AXC327689:AXC327692 BGY327689:BGY327692 BQU327689:BQU327692 CAQ327689:CAQ327692 CKM327689:CKM327692 CUI327689:CUI327692 DEE327689:DEE327692 DOA327689:DOA327692 DXW327689:DXW327692 EHS327689:EHS327692 ERO327689:ERO327692 FBK327689:FBK327692 FLG327689:FLG327692 FVC327689:FVC327692 GEY327689:GEY327692 GOU327689:GOU327692 GYQ327689:GYQ327692 HIM327689:HIM327692 HSI327689:HSI327692 ICE327689:ICE327692 IMA327689:IMA327692 IVW327689:IVW327692 JFS327689:JFS327692 JPO327689:JPO327692 JZK327689:JZK327692 KJG327689:KJG327692 KTC327689:KTC327692 LCY327689:LCY327692 LMU327689:LMU327692 LWQ327689:LWQ327692 MGM327689:MGM327692 MQI327689:MQI327692 NAE327689:NAE327692 NKA327689:NKA327692 NTW327689:NTW327692 ODS327689:ODS327692 ONO327689:ONO327692 OXK327689:OXK327692 PHG327689:PHG327692 PRC327689:PRC327692 QAY327689:QAY327692 QKU327689:QKU327692 QUQ327689:QUQ327692 REM327689:REM327692 ROI327689:ROI327692 RYE327689:RYE327692 SIA327689:SIA327692 SRW327689:SRW327692 TBS327689:TBS327692 TLO327689:TLO327692 TVK327689:TVK327692 UFG327689:UFG327692 UPC327689:UPC327692 UYY327689:UYY327692 VIU327689:VIU327692 VSQ327689:VSQ327692 WCM327689:WCM327692 WMI327689:WMI327692 WWE327689:WWE327692 W393225:W393228 JS393225:JS393228 TO393225:TO393228 ADK393225:ADK393228 ANG393225:ANG393228 AXC393225:AXC393228 BGY393225:BGY393228 BQU393225:BQU393228 CAQ393225:CAQ393228 CKM393225:CKM393228 CUI393225:CUI393228 DEE393225:DEE393228 DOA393225:DOA393228 DXW393225:DXW393228 EHS393225:EHS393228 ERO393225:ERO393228 FBK393225:FBK393228 FLG393225:FLG393228 FVC393225:FVC393228 GEY393225:GEY393228 GOU393225:GOU393228 GYQ393225:GYQ393228 HIM393225:HIM393228 HSI393225:HSI393228 ICE393225:ICE393228 IMA393225:IMA393228 IVW393225:IVW393228 JFS393225:JFS393228 JPO393225:JPO393228 JZK393225:JZK393228 KJG393225:KJG393228 KTC393225:KTC393228 LCY393225:LCY393228 LMU393225:LMU393228 LWQ393225:LWQ393228 MGM393225:MGM393228 MQI393225:MQI393228 NAE393225:NAE393228 NKA393225:NKA393228 NTW393225:NTW393228 ODS393225:ODS393228 ONO393225:ONO393228 OXK393225:OXK393228 PHG393225:PHG393228 PRC393225:PRC393228 QAY393225:QAY393228 QKU393225:QKU393228 QUQ393225:QUQ393228 REM393225:REM393228 ROI393225:ROI393228 RYE393225:RYE393228 SIA393225:SIA393228 SRW393225:SRW393228 TBS393225:TBS393228 TLO393225:TLO393228 TVK393225:TVK393228 UFG393225:UFG393228 UPC393225:UPC393228 UYY393225:UYY393228 VIU393225:VIU393228 VSQ393225:VSQ393228 WCM393225:WCM393228 WMI393225:WMI393228 WWE393225:WWE393228 W458761:W458764 JS458761:JS458764 TO458761:TO458764 ADK458761:ADK458764 ANG458761:ANG458764 AXC458761:AXC458764 BGY458761:BGY458764 BQU458761:BQU458764 CAQ458761:CAQ458764 CKM458761:CKM458764 CUI458761:CUI458764 DEE458761:DEE458764 DOA458761:DOA458764 DXW458761:DXW458764 EHS458761:EHS458764 ERO458761:ERO458764 FBK458761:FBK458764 FLG458761:FLG458764 FVC458761:FVC458764 GEY458761:GEY458764 GOU458761:GOU458764 GYQ458761:GYQ458764 HIM458761:HIM458764 HSI458761:HSI458764 ICE458761:ICE458764 IMA458761:IMA458764 IVW458761:IVW458764 JFS458761:JFS458764 JPO458761:JPO458764 JZK458761:JZK458764 KJG458761:KJG458764 KTC458761:KTC458764 LCY458761:LCY458764 LMU458761:LMU458764 LWQ458761:LWQ458764 MGM458761:MGM458764 MQI458761:MQI458764 NAE458761:NAE458764 NKA458761:NKA458764 NTW458761:NTW458764 ODS458761:ODS458764 ONO458761:ONO458764 OXK458761:OXK458764 PHG458761:PHG458764 PRC458761:PRC458764 QAY458761:QAY458764 QKU458761:QKU458764 QUQ458761:QUQ458764 REM458761:REM458764 ROI458761:ROI458764 RYE458761:RYE458764 SIA458761:SIA458764 SRW458761:SRW458764 TBS458761:TBS458764 TLO458761:TLO458764 TVK458761:TVK458764 UFG458761:UFG458764 UPC458761:UPC458764 UYY458761:UYY458764 VIU458761:VIU458764 VSQ458761:VSQ458764 WCM458761:WCM458764 WMI458761:WMI458764 WWE458761:WWE458764 W524297:W524300 JS524297:JS524300 TO524297:TO524300 ADK524297:ADK524300 ANG524297:ANG524300 AXC524297:AXC524300 BGY524297:BGY524300 BQU524297:BQU524300 CAQ524297:CAQ524300 CKM524297:CKM524300 CUI524297:CUI524300 DEE524297:DEE524300 DOA524297:DOA524300 DXW524297:DXW524300 EHS524297:EHS524300 ERO524297:ERO524300 FBK524297:FBK524300 FLG524297:FLG524300 FVC524297:FVC524300 GEY524297:GEY524300 GOU524297:GOU524300 GYQ524297:GYQ524300 HIM524297:HIM524300 HSI524297:HSI524300 ICE524297:ICE524300 IMA524297:IMA524300 IVW524297:IVW524300 JFS524297:JFS524300 JPO524297:JPO524300 JZK524297:JZK524300 KJG524297:KJG524300 KTC524297:KTC524300 LCY524297:LCY524300 LMU524297:LMU524300 LWQ524297:LWQ524300 MGM524297:MGM524300 MQI524297:MQI524300 NAE524297:NAE524300 NKA524297:NKA524300 NTW524297:NTW524300 ODS524297:ODS524300 ONO524297:ONO524300 OXK524297:OXK524300 PHG524297:PHG524300 PRC524297:PRC524300 QAY524297:QAY524300 QKU524297:QKU524300 QUQ524297:QUQ524300 REM524297:REM524300 ROI524297:ROI524300 RYE524297:RYE524300 SIA524297:SIA524300 SRW524297:SRW524300 TBS524297:TBS524300 TLO524297:TLO524300 TVK524297:TVK524300 UFG524297:UFG524300 UPC524297:UPC524300 UYY524297:UYY524300 VIU524297:VIU524300 VSQ524297:VSQ524300 WCM524297:WCM524300 WMI524297:WMI524300 WWE524297:WWE524300 W589833:W589836 JS589833:JS589836 TO589833:TO589836 ADK589833:ADK589836 ANG589833:ANG589836 AXC589833:AXC589836 BGY589833:BGY589836 BQU589833:BQU589836 CAQ589833:CAQ589836 CKM589833:CKM589836 CUI589833:CUI589836 DEE589833:DEE589836 DOA589833:DOA589836 DXW589833:DXW589836 EHS589833:EHS589836 ERO589833:ERO589836 FBK589833:FBK589836 FLG589833:FLG589836 FVC589833:FVC589836 GEY589833:GEY589836 GOU589833:GOU589836 GYQ589833:GYQ589836 HIM589833:HIM589836 HSI589833:HSI589836 ICE589833:ICE589836 IMA589833:IMA589836 IVW589833:IVW589836 JFS589833:JFS589836 JPO589833:JPO589836 JZK589833:JZK589836 KJG589833:KJG589836 KTC589833:KTC589836 LCY589833:LCY589836 LMU589833:LMU589836 LWQ589833:LWQ589836 MGM589833:MGM589836 MQI589833:MQI589836 NAE589833:NAE589836 NKA589833:NKA589836 NTW589833:NTW589836 ODS589833:ODS589836 ONO589833:ONO589836 OXK589833:OXK589836 PHG589833:PHG589836 PRC589833:PRC589836 QAY589833:QAY589836 QKU589833:QKU589836 QUQ589833:QUQ589836 REM589833:REM589836 ROI589833:ROI589836 RYE589833:RYE589836 SIA589833:SIA589836 SRW589833:SRW589836 TBS589833:TBS589836 TLO589833:TLO589836 TVK589833:TVK589836 UFG589833:UFG589836 UPC589833:UPC589836 UYY589833:UYY589836 VIU589833:VIU589836 VSQ589833:VSQ589836 WCM589833:WCM589836 WMI589833:WMI589836 WWE589833:WWE589836 W655369:W655372 JS655369:JS655372 TO655369:TO655372 ADK655369:ADK655372 ANG655369:ANG655372 AXC655369:AXC655372 BGY655369:BGY655372 BQU655369:BQU655372 CAQ655369:CAQ655372 CKM655369:CKM655372 CUI655369:CUI655372 DEE655369:DEE655372 DOA655369:DOA655372 DXW655369:DXW655372 EHS655369:EHS655372 ERO655369:ERO655372 FBK655369:FBK655372 FLG655369:FLG655372 FVC655369:FVC655372 GEY655369:GEY655372 GOU655369:GOU655372 GYQ655369:GYQ655372 HIM655369:HIM655372 HSI655369:HSI655372 ICE655369:ICE655372 IMA655369:IMA655372 IVW655369:IVW655372 JFS655369:JFS655372 JPO655369:JPO655372 JZK655369:JZK655372 KJG655369:KJG655372 KTC655369:KTC655372 LCY655369:LCY655372 LMU655369:LMU655372 LWQ655369:LWQ655372 MGM655369:MGM655372 MQI655369:MQI655372 NAE655369:NAE655372 NKA655369:NKA655372 NTW655369:NTW655372 ODS655369:ODS655372 ONO655369:ONO655372 OXK655369:OXK655372 PHG655369:PHG655372 PRC655369:PRC655372 QAY655369:QAY655372 QKU655369:QKU655372 QUQ655369:QUQ655372 REM655369:REM655372 ROI655369:ROI655372 RYE655369:RYE655372 SIA655369:SIA655372 SRW655369:SRW655372 TBS655369:TBS655372 TLO655369:TLO655372 TVK655369:TVK655372 UFG655369:UFG655372 UPC655369:UPC655372 UYY655369:UYY655372 VIU655369:VIU655372 VSQ655369:VSQ655372 WCM655369:WCM655372 WMI655369:WMI655372 WWE655369:WWE655372 W720905:W720908 JS720905:JS720908 TO720905:TO720908 ADK720905:ADK720908 ANG720905:ANG720908 AXC720905:AXC720908 BGY720905:BGY720908 BQU720905:BQU720908 CAQ720905:CAQ720908 CKM720905:CKM720908 CUI720905:CUI720908 DEE720905:DEE720908 DOA720905:DOA720908 DXW720905:DXW720908 EHS720905:EHS720908 ERO720905:ERO720908 FBK720905:FBK720908 FLG720905:FLG720908 FVC720905:FVC720908 GEY720905:GEY720908 GOU720905:GOU720908 GYQ720905:GYQ720908 HIM720905:HIM720908 HSI720905:HSI720908 ICE720905:ICE720908 IMA720905:IMA720908 IVW720905:IVW720908 JFS720905:JFS720908 JPO720905:JPO720908 JZK720905:JZK720908 KJG720905:KJG720908 KTC720905:KTC720908 LCY720905:LCY720908 LMU720905:LMU720908 LWQ720905:LWQ720908 MGM720905:MGM720908 MQI720905:MQI720908 NAE720905:NAE720908 NKA720905:NKA720908 NTW720905:NTW720908 ODS720905:ODS720908 ONO720905:ONO720908 OXK720905:OXK720908 PHG720905:PHG720908 PRC720905:PRC720908 QAY720905:QAY720908 QKU720905:QKU720908 QUQ720905:QUQ720908 REM720905:REM720908 ROI720905:ROI720908 RYE720905:RYE720908 SIA720905:SIA720908 SRW720905:SRW720908 TBS720905:TBS720908 TLO720905:TLO720908 TVK720905:TVK720908 UFG720905:UFG720908 UPC720905:UPC720908 UYY720905:UYY720908 VIU720905:VIU720908 VSQ720905:VSQ720908 WCM720905:WCM720908 WMI720905:WMI720908 WWE720905:WWE720908 W786441:W786444 JS786441:JS786444 TO786441:TO786444 ADK786441:ADK786444 ANG786441:ANG786444 AXC786441:AXC786444 BGY786441:BGY786444 BQU786441:BQU786444 CAQ786441:CAQ786444 CKM786441:CKM786444 CUI786441:CUI786444 DEE786441:DEE786444 DOA786441:DOA786444 DXW786441:DXW786444 EHS786441:EHS786444 ERO786441:ERO786444 FBK786441:FBK786444 FLG786441:FLG786444 FVC786441:FVC786444 GEY786441:GEY786444 GOU786441:GOU786444 GYQ786441:GYQ786444 HIM786441:HIM786444 HSI786441:HSI786444 ICE786441:ICE786444 IMA786441:IMA786444 IVW786441:IVW786444 JFS786441:JFS786444 JPO786441:JPO786444 JZK786441:JZK786444 KJG786441:KJG786444 KTC786441:KTC786444 LCY786441:LCY786444 LMU786441:LMU786444 LWQ786441:LWQ786444 MGM786441:MGM786444 MQI786441:MQI786444 NAE786441:NAE786444 NKA786441:NKA786444 NTW786441:NTW786444 ODS786441:ODS786444 ONO786441:ONO786444 OXK786441:OXK786444 PHG786441:PHG786444 PRC786441:PRC786444 QAY786441:QAY786444 QKU786441:QKU786444 QUQ786441:QUQ786444 REM786441:REM786444 ROI786441:ROI786444 RYE786441:RYE786444 SIA786441:SIA786444 SRW786441:SRW786444 TBS786441:TBS786444 TLO786441:TLO786444 TVK786441:TVK786444 UFG786441:UFG786444 UPC786441:UPC786444 UYY786441:UYY786444 VIU786441:VIU786444 VSQ786441:VSQ786444 WCM786441:WCM786444 WMI786441:WMI786444 WWE786441:WWE786444 W851977:W851980 JS851977:JS851980 TO851977:TO851980 ADK851977:ADK851980 ANG851977:ANG851980 AXC851977:AXC851980 BGY851977:BGY851980 BQU851977:BQU851980 CAQ851977:CAQ851980 CKM851977:CKM851980 CUI851977:CUI851980 DEE851977:DEE851980 DOA851977:DOA851980 DXW851977:DXW851980 EHS851977:EHS851980 ERO851977:ERO851980 FBK851977:FBK851980 FLG851977:FLG851980 FVC851977:FVC851980 GEY851977:GEY851980 GOU851977:GOU851980 GYQ851977:GYQ851980 HIM851977:HIM851980 HSI851977:HSI851980 ICE851977:ICE851980 IMA851977:IMA851980 IVW851977:IVW851980 JFS851977:JFS851980 JPO851977:JPO851980 JZK851977:JZK851980 KJG851977:KJG851980 KTC851977:KTC851980 LCY851977:LCY851980 LMU851977:LMU851980 LWQ851977:LWQ851980 MGM851977:MGM851980 MQI851977:MQI851980 NAE851977:NAE851980 NKA851977:NKA851980 NTW851977:NTW851980 ODS851977:ODS851980 ONO851977:ONO851980 OXK851977:OXK851980 PHG851977:PHG851980 PRC851977:PRC851980 QAY851977:QAY851980 QKU851977:QKU851980 QUQ851977:QUQ851980 REM851977:REM851980 ROI851977:ROI851980 RYE851977:RYE851980 SIA851977:SIA851980 SRW851977:SRW851980 TBS851977:TBS851980 TLO851977:TLO851980 TVK851977:TVK851980 UFG851977:UFG851980 UPC851977:UPC851980 UYY851977:UYY851980 VIU851977:VIU851980 VSQ851977:VSQ851980 WCM851977:WCM851980 WMI851977:WMI851980 WWE851977:WWE851980 W917513:W917516 JS917513:JS917516 TO917513:TO917516 ADK917513:ADK917516 ANG917513:ANG917516 AXC917513:AXC917516 BGY917513:BGY917516 BQU917513:BQU917516 CAQ917513:CAQ917516 CKM917513:CKM917516 CUI917513:CUI917516 DEE917513:DEE917516 DOA917513:DOA917516 DXW917513:DXW917516 EHS917513:EHS917516 ERO917513:ERO917516 FBK917513:FBK917516 FLG917513:FLG917516 FVC917513:FVC917516 GEY917513:GEY917516 GOU917513:GOU917516 GYQ917513:GYQ917516 HIM917513:HIM917516 HSI917513:HSI917516 ICE917513:ICE917516 IMA917513:IMA917516 IVW917513:IVW917516 JFS917513:JFS917516 JPO917513:JPO917516 JZK917513:JZK917516 KJG917513:KJG917516 KTC917513:KTC917516 LCY917513:LCY917516 LMU917513:LMU917516 LWQ917513:LWQ917516 MGM917513:MGM917516 MQI917513:MQI917516 NAE917513:NAE917516 NKA917513:NKA917516 NTW917513:NTW917516 ODS917513:ODS917516 ONO917513:ONO917516 OXK917513:OXK917516 PHG917513:PHG917516 PRC917513:PRC917516 QAY917513:QAY917516 QKU917513:QKU917516 QUQ917513:QUQ917516 REM917513:REM917516 ROI917513:ROI917516 RYE917513:RYE917516 SIA917513:SIA917516 SRW917513:SRW917516 TBS917513:TBS917516 TLO917513:TLO917516 TVK917513:TVK917516 UFG917513:UFG917516 UPC917513:UPC917516 UYY917513:UYY917516 VIU917513:VIU917516 VSQ917513:VSQ917516 WCM917513:WCM917516 WMI917513:WMI917516 WWE917513:WWE917516 W983049:W983052 JS983049:JS983052 TO983049:TO983052 ADK983049:ADK983052 ANG983049:ANG983052 AXC983049:AXC983052 BGY983049:BGY983052 BQU983049:BQU983052 CAQ983049:CAQ983052 CKM983049:CKM983052 CUI983049:CUI983052 DEE983049:DEE983052 DOA983049:DOA983052 DXW983049:DXW983052 EHS983049:EHS983052 ERO983049:ERO983052 FBK983049:FBK983052 FLG983049:FLG983052 FVC983049:FVC983052 GEY983049:GEY983052 GOU983049:GOU983052 GYQ983049:GYQ983052 HIM983049:HIM983052 HSI983049:HSI983052 ICE983049:ICE983052 IMA983049:IMA983052 IVW983049:IVW983052 JFS983049:JFS983052 JPO983049:JPO983052 JZK983049:JZK983052 KJG983049:KJG983052 KTC983049:KTC983052 LCY983049:LCY983052 LMU983049:LMU983052 LWQ983049:LWQ983052 MGM983049:MGM983052 MQI983049:MQI983052 NAE983049:NAE983052 NKA983049:NKA983052 NTW983049:NTW983052 ODS983049:ODS983052 ONO983049:ONO983052 OXK983049:OXK983052 PHG983049:PHG983052 PRC983049:PRC983052 QAY983049:QAY983052 QKU983049:QKU983052 QUQ983049:QUQ983052 REM983049:REM983052 ROI983049:ROI983052 RYE983049:RYE983052 SIA983049:SIA983052 SRW983049:SRW983052 TBS983049:TBS983052 TLO983049:TLO983052 TVK983049:TVK983052 UFG983049:UFG983052 UPC983049:UPC983052 UYY983049:UYY983052 VIU983049:VIU983052 VSQ983049:VSQ983052 WCM983049:WCM983052 WMI983049:WMI983052 WWE983049:WWE983052 WWE983060:WWE983083 JJ16:JJ49 TF16:TF49 ADB16:ADB49 AMX16:AMX49 AWT16:AWT49 BGP16:BGP49 BQL16:BQL49 CAH16:CAH49 CKD16:CKD49 CTZ16:CTZ49 DDV16:DDV49 DNR16:DNR49 DXN16:DXN49 EHJ16:EHJ49 ERF16:ERF49 FBB16:FBB49 FKX16:FKX49 FUT16:FUT49 GEP16:GEP49 GOL16:GOL49 GYH16:GYH49 HID16:HID49 HRZ16:HRZ49 IBV16:IBV49 ILR16:ILR49 IVN16:IVN49 JFJ16:JFJ49 JPF16:JPF49 JZB16:JZB49 KIX16:KIX49 KST16:KST49 LCP16:LCP49 LML16:LML49 LWH16:LWH49 MGD16:MGD49 MPZ16:MPZ49 MZV16:MZV49 NJR16:NJR49 NTN16:NTN49 ODJ16:ODJ49 ONF16:ONF49 OXB16:OXB49 PGX16:PGX49 PQT16:PQT49 QAP16:QAP49 QKL16:QKL49 QUH16:QUH49 RED16:RED49 RNZ16:RNZ49 RXV16:RXV49 SHR16:SHR49 SRN16:SRN49 TBJ16:TBJ49 TLF16:TLF49 TVB16:TVB49 UEX16:UEX49 UOT16:UOT49 UYP16:UYP49 VIL16:VIL49 VSH16:VSH49 WCD16:WCD49 WLZ16:WLZ49 WVV16:WVV49 W65556:W65579 JS65556:JS65579 TO65556:TO65579 ADK65556:ADK65579 ANG65556:ANG65579 AXC65556:AXC65579 BGY65556:BGY65579 BQU65556:BQU65579 CAQ65556:CAQ65579 CKM65556:CKM65579 CUI65556:CUI65579 DEE65556:DEE65579 DOA65556:DOA65579 DXW65556:DXW65579 EHS65556:EHS65579 ERO65556:ERO65579 FBK65556:FBK65579 FLG65556:FLG65579 FVC65556:FVC65579 GEY65556:GEY65579 GOU65556:GOU65579 GYQ65556:GYQ65579 HIM65556:HIM65579 HSI65556:HSI65579 ICE65556:ICE65579 IMA65556:IMA65579 IVW65556:IVW65579 JFS65556:JFS65579 JPO65556:JPO65579 JZK65556:JZK65579 KJG65556:KJG65579 KTC65556:KTC65579 LCY65556:LCY65579 LMU65556:LMU65579 LWQ65556:LWQ65579 MGM65556:MGM65579 MQI65556:MQI65579 NAE65556:NAE65579 NKA65556:NKA65579 NTW65556:NTW65579 ODS65556:ODS65579 ONO65556:ONO65579 OXK65556:OXK65579 PHG65556:PHG65579 PRC65556:PRC65579 QAY65556:QAY65579 QKU65556:QKU65579 QUQ65556:QUQ65579 REM65556:REM65579 ROI65556:ROI65579 RYE65556:RYE65579 SIA65556:SIA65579 SRW65556:SRW65579 TBS65556:TBS65579 TLO65556:TLO65579 TVK65556:TVK65579 UFG65556:UFG65579 UPC65556:UPC65579 UYY65556:UYY65579 VIU65556:VIU65579 VSQ65556:VSQ65579 WCM65556:WCM65579 WMI65556:WMI65579 WWE65556:WWE65579 W131092:W131115 JS131092:JS131115 TO131092:TO131115 ADK131092:ADK131115 ANG131092:ANG131115 AXC131092:AXC131115 BGY131092:BGY131115 BQU131092:BQU131115 CAQ131092:CAQ131115 CKM131092:CKM131115 CUI131092:CUI131115 DEE131092:DEE131115 DOA131092:DOA131115 DXW131092:DXW131115 EHS131092:EHS131115 ERO131092:ERO131115 FBK131092:FBK131115 FLG131092:FLG131115 FVC131092:FVC131115 GEY131092:GEY131115 GOU131092:GOU131115 GYQ131092:GYQ131115 HIM131092:HIM131115 HSI131092:HSI131115 ICE131092:ICE131115 IMA131092:IMA131115 IVW131092:IVW131115 JFS131092:JFS131115 JPO131092:JPO131115 JZK131092:JZK131115 KJG131092:KJG131115 KTC131092:KTC131115 LCY131092:LCY131115 LMU131092:LMU131115 LWQ131092:LWQ131115 MGM131092:MGM131115 MQI131092:MQI131115 NAE131092:NAE131115 NKA131092:NKA131115 NTW131092:NTW131115 ODS131092:ODS131115 ONO131092:ONO131115 OXK131092:OXK131115 PHG131092:PHG131115 PRC131092:PRC131115 QAY131092:QAY131115 QKU131092:QKU131115 QUQ131092:QUQ131115 REM131092:REM131115 ROI131092:ROI131115 RYE131092:RYE131115 SIA131092:SIA131115 SRW131092:SRW131115 TBS131092:TBS131115 TLO131092:TLO131115 TVK131092:TVK131115 UFG131092:UFG131115 UPC131092:UPC131115 UYY131092:UYY131115 VIU131092:VIU131115 VSQ131092:VSQ131115 WCM131092:WCM131115 WMI131092:WMI131115 WWE131092:WWE131115 W196628:W196651 JS196628:JS196651 TO196628:TO196651 ADK196628:ADK196651 ANG196628:ANG196651 AXC196628:AXC196651 BGY196628:BGY196651 BQU196628:BQU196651 CAQ196628:CAQ196651 CKM196628:CKM196651 CUI196628:CUI196651 DEE196628:DEE196651 DOA196628:DOA196651 DXW196628:DXW196651 EHS196628:EHS196651 ERO196628:ERO196651 FBK196628:FBK196651 FLG196628:FLG196651 FVC196628:FVC196651 GEY196628:GEY196651 GOU196628:GOU196651 GYQ196628:GYQ196651 HIM196628:HIM196651 HSI196628:HSI196651 ICE196628:ICE196651 IMA196628:IMA196651 IVW196628:IVW196651 JFS196628:JFS196651 JPO196628:JPO196651 JZK196628:JZK196651 KJG196628:KJG196651 KTC196628:KTC196651 LCY196628:LCY196651 LMU196628:LMU196651 LWQ196628:LWQ196651 MGM196628:MGM196651 MQI196628:MQI196651 NAE196628:NAE196651 NKA196628:NKA196651 NTW196628:NTW196651 ODS196628:ODS196651 ONO196628:ONO196651 OXK196628:OXK196651 PHG196628:PHG196651 PRC196628:PRC196651 QAY196628:QAY196651 QKU196628:QKU196651 QUQ196628:QUQ196651 REM196628:REM196651 ROI196628:ROI196651 RYE196628:RYE196651 SIA196628:SIA196651 SRW196628:SRW196651 TBS196628:TBS196651 TLO196628:TLO196651 TVK196628:TVK196651 UFG196628:UFG196651 UPC196628:UPC196651 UYY196628:UYY196651 VIU196628:VIU196651 VSQ196628:VSQ196651 WCM196628:WCM196651 WMI196628:WMI196651 WWE196628:WWE196651 W262164:W262187 JS262164:JS262187 TO262164:TO262187 ADK262164:ADK262187 ANG262164:ANG262187 AXC262164:AXC262187 BGY262164:BGY262187 BQU262164:BQU262187 CAQ262164:CAQ262187 CKM262164:CKM262187 CUI262164:CUI262187 DEE262164:DEE262187 DOA262164:DOA262187 DXW262164:DXW262187 EHS262164:EHS262187 ERO262164:ERO262187 FBK262164:FBK262187 FLG262164:FLG262187 FVC262164:FVC262187 GEY262164:GEY262187 GOU262164:GOU262187 GYQ262164:GYQ262187 HIM262164:HIM262187 HSI262164:HSI262187 ICE262164:ICE262187 IMA262164:IMA262187 IVW262164:IVW262187 JFS262164:JFS262187 JPO262164:JPO262187 JZK262164:JZK262187 KJG262164:KJG262187 KTC262164:KTC262187 LCY262164:LCY262187 LMU262164:LMU262187 LWQ262164:LWQ262187 MGM262164:MGM262187 MQI262164:MQI262187 NAE262164:NAE262187 NKA262164:NKA262187 NTW262164:NTW262187 ODS262164:ODS262187 ONO262164:ONO262187 OXK262164:OXK262187 PHG262164:PHG262187 PRC262164:PRC262187 QAY262164:QAY262187 QKU262164:QKU262187 QUQ262164:QUQ262187 REM262164:REM262187 ROI262164:ROI262187 RYE262164:RYE262187 SIA262164:SIA262187 SRW262164:SRW262187 TBS262164:TBS262187 TLO262164:TLO262187 TVK262164:TVK262187 UFG262164:UFG262187 UPC262164:UPC262187 UYY262164:UYY262187 VIU262164:VIU262187 VSQ262164:VSQ262187 WCM262164:WCM262187 WMI262164:WMI262187 WWE262164:WWE262187 W327700:W327723 JS327700:JS327723 TO327700:TO327723 ADK327700:ADK327723 ANG327700:ANG327723 AXC327700:AXC327723 BGY327700:BGY327723 BQU327700:BQU327723 CAQ327700:CAQ327723 CKM327700:CKM327723 CUI327700:CUI327723 DEE327700:DEE327723 DOA327700:DOA327723 DXW327700:DXW327723 EHS327700:EHS327723 ERO327700:ERO327723 FBK327700:FBK327723 FLG327700:FLG327723 FVC327700:FVC327723 GEY327700:GEY327723 GOU327700:GOU327723 GYQ327700:GYQ327723 HIM327700:HIM327723 HSI327700:HSI327723 ICE327700:ICE327723 IMA327700:IMA327723 IVW327700:IVW327723 JFS327700:JFS327723 JPO327700:JPO327723 JZK327700:JZK327723 KJG327700:KJG327723 KTC327700:KTC327723 LCY327700:LCY327723 LMU327700:LMU327723 LWQ327700:LWQ327723 MGM327700:MGM327723 MQI327700:MQI327723 NAE327700:NAE327723 NKA327700:NKA327723 NTW327700:NTW327723 ODS327700:ODS327723 ONO327700:ONO327723 OXK327700:OXK327723 PHG327700:PHG327723 PRC327700:PRC327723 QAY327700:QAY327723 QKU327700:QKU327723 QUQ327700:QUQ327723 REM327700:REM327723 ROI327700:ROI327723 RYE327700:RYE327723 SIA327700:SIA327723 SRW327700:SRW327723 TBS327700:TBS327723 TLO327700:TLO327723 TVK327700:TVK327723 UFG327700:UFG327723 UPC327700:UPC327723 UYY327700:UYY327723 VIU327700:VIU327723 VSQ327700:VSQ327723 WCM327700:WCM327723 WMI327700:WMI327723 WWE327700:WWE327723 W393236:W393259 JS393236:JS393259 TO393236:TO393259 ADK393236:ADK393259 ANG393236:ANG393259 AXC393236:AXC393259 BGY393236:BGY393259 BQU393236:BQU393259 CAQ393236:CAQ393259 CKM393236:CKM393259 CUI393236:CUI393259 DEE393236:DEE393259 DOA393236:DOA393259 DXW393236:DXW393259 EHS393236:EHS393259 ERO393236:ERO393259 FBK393236:FBK393259 FLG393236:FLG393259 FVC393236:FVC393259 GEY393236:GEY393259 GOU393236:GOU393259 GYQ393236:GYQ393259 HIM393236:HIM393259 HSI393236:HSI393259 ICE393236:ICE393259 IMA393236:IMA393259 IVW393236:IVW393259 JFS393236:JFS393259 JPO393236:JPO393259 JZK393236:JZK393259 KJG393236:KJG393259 KTC393236:KTC393259 LCY393236:LCY393259 LMU393236:LMU393259 LWQ393236:LWQ393259 MGM393236:MGM393259 MQI393236:MQI393259 NAE393236:NAE393259 NKA393236:NKA393259 NTW393236:NTW393259 ODS393236:ODS393259 ONO393236:ONO393259 OXK393236:OXK393259 PHG393236:PHG393259 PRC393236:PRC393259 QAY393236:QAY393259 QKU393236:QKU393259 QUQ393236:QUQ393259 REM393236:REM393259 ROI393236:ROI393259 RYE393236:RYE393259 SIA393236:SIA393259 SRW393236:SRW393259 TBS393236:TBS393259 TLO393236:TLO393259 TVK393236:TVK393259 UFG393236:UFG393259 UPC393236:UPC393259 UYY393236:UYY393259 VIU393236:VIU393259 VSQ393236:VSQ393259 WCM393236:WCM393259 WMI393236:WMI393259 WWE393236:WWE393259 W458772:W458795 JS458772:JS458795 TO458772:TO458795 ADK458772:ADK458795 ANG458772:ANG458795 AXC458772:AXC458795 BGY458772:BGY458795 BQU458772:BQU458795 CAQ458772:CAQ458795 CKM458772:CKM458795 CUI458772:CUI458795 DEE458772:DEE458795 DOA458772:DOA458795 DXW458772:DXW458795 EHS458772:EHS458795 ERO458772:ERO458795 FBK458772:FBK458795 FLG458772:FLG458795 FVC458772:FVC458795 GEY458772:GEY458795 GOU458772:GOU458795 GYQ458772:GYQ458795 HIM458772:HIM458795 HSI458772:HSI458795 ICE458772:ICE458795 IMA458772:IMA458795 IVW458772:IVW458795 JFS458772:JFS458795 JPO458772:JPO458795 JZK458772:JZK458795 KJG458772:KJG458795 KTC458772:KTC458795 LCY458772:LCY458795 LMU458772:LMU458795 LWQ458772:LWQ458795 MGM458772:MGM458795 MQI458772:MQI458795 NAE458772:NAE458795 NKA458772:NKA458795 NTW458772:NTW458795 ODS458772:ODS458795 ONO458772:ONO458795 OXK458772:OXK458795 PHG458772:PHG458795 PRC458772:PRC458795 QAY458772:QAY458795 QKU458772:QKU458795 QUQ458772:QUQ458795 REM458772:REM458795 ROI458772:ROI458795 RYE458772:RYE458795 SIA458772:SIA458795 SRW458772:SRW458795 TBS458772:TBS458795 TLO458772:TLO458795 TVK458772:TVK458795 UFG458772:UFG458795 UPC458772:UPC458795 UYY458772:UYY458795 VIU458772:VIU458795 VSQ458772:VSQ458795 WCM458772:WCM458795 WMI458772:WMI458795 WWE458772:WWE458795 W524308:W524331 JS524308:JS524331 TO524308:TO524331 ADK524308:ADK524331 ANG524308:ANG524331 AXC524308:AXC524331 BGY524308:BGY524331 BQU524308:BQU524331 CAQ524308:CAQ524331 CKM524308:CKM524331 CUI524308:CUI524331 DEE524308:DEE524331 DOA524308:DOA524331 DXW524308:DXW524331 EHS524308:EHS524331 ERO524308:ERO524331 FBK524308:FBK524331 FLG524308:FLG524331 FVC524308:FVC524331 GEY524308:GEY524331 GOU524308:GOU524331 GYQ524308:GYQ524331 HIM524308:HIM524331 HSI524308:HSI524331 ICE524308:ICE524331 IMA524308:IMA524331 IVW524308:IVW524331 JFS524308:JFS524331 JPO524308:JPO524331 JZK524308:JZK524331 KJG524308:KJG524331 KTC524308:KTC524331 LCY524308:LCY524331 LMU524308:LMU524331 LWQ524308:LWQ524331 MGM524308:MGM524331 MQI524308:MQI524331 NAE524308:NAE524331 NKA524308:NKA524331 NTW524308:NTW524331 ODS524308:ODS524331 ONO524308:ONO524331 OXK524308:OXK524331 PHG524308:PHG524331 PRC524308:PRC524331 QAY524308:QAY524331 QKU524308:QKU524331 QUQ524308:QUQ524331 REM524308:REM524331 ROI524308:ROI524331 RYE524308:RYE524331 SIA524308:SIA524331 SRW524308:SRW524331 TBS524308:TBS524331 TLO524308:TLO524331 TVK524308:TVK524331 UFG524308:UFG524331 UPC524308:UPC524331 UYY524308:UYY524331 VIU524308:VIU524331 VSQ524308:VSQ524331 WCM524308:WCM524331 WMI524308:WMI524331 WWE524308:WWE524331 W589844:W589867 JS589844:JS589867 TO589844:TO589867 ADK589844:ADK589867 ANG589844:ANG589867 AXC589844:AXC589867 BGY589844:BGY589867 BQU589844:BQU589867 CAQ589844:CAQ589867 CKM589844:CKM589867 CUI589844:CUI589867 DEE589844:DEE589867 DOA589844:DOA589867 DXW589844:DXW589867 EHS589844:EHS589867 ERO589844:ERO589867 FBK589844:FBK589867 FLG589844:FLG589867 FVC589844:FVC589867 GEY589844:GEY589867 GOU589844:GOU589867 GYQ589844:GYQ589867 HIM589844:HIM589867 HSI589844:HSI589867 ICE589844:ICE589867 IMA589844:IMA589867 IVW589844:IVW589867 JFS589844:JFS589867 JPO589844:JPO589867 JZK589844:JZK589867 KJG589844:KJG589867 KTC589844:KTC589867 LCY589844:LCY589867 LMU589844:LMU589867 LWQ589844:LWQ589867 MGM589844:MGM589867 MQI589844:MQI589867 NAE589844:NAE589867 NKA589844:NKA589867 NTW589844:NTW589867 ODS589844:ODS589867 ONO589844:ONO589867 OXK589844:OXK589867 PHG589844:PHG589867 PRC589844:PRC589867 QAY589844:QAY589867 QKU589844:QKU589867 QUQ589844:QUQ589867 REM589844:REM589867 ROI589844:ROI589867 RYE589844:RYE589867 SIA589844:SIA589867 SRW589844:SRW589867 TBS589844:TBS589867 TLO589844:TLO589867 TVK589844:TVK589867 UFG589844:UFG589867 UPC589844:UPC589867 UYY589844:UYY589867 VIU589844:VIU589867 VSQ589844:VSQ589867 WCM589844:WCM589867 WMI589844:WMI589867 WWE589844:WWE589867 W655380:W655403 JS655380:JS655403 TO655380:TO655403 ADK655380:ADK655403 ANG655380:ANG655403 AXC655380:AXC655403 BGY655380:BGY655403 BQU655380:BQU655403 CAQ655380:CAQ655403 CKM655380:CKM655403 CUI655380:CUI655403 DEE655380:DEE655403 DOA655380:DOA655403 DXW655380:DXW655403 EHS655380:EHS655403 ERO655380:ERO655403 FBK655380:FBK655403 FLG655380:FLG655403 FVC655380:FVC655403 GEY655380:GEY655403 GOU655380:GOU655403 GYQ655380:GYQ655403 HIM655380:HIM655403 HSI655380:HSI655403 ICE655380:ICE655403 IMA655380:IMA655403 IVW655380:IVW655403 JFS655380:JFS655403 JPO655380:JPO655403 JZK655380:JZK655403 KJG655380:KJG655403 KTC655380:KTC655403 LCY655380:LCY655403 LMU655380:LMU655403 LWQ655380:LWQ655403 MGM655380:MGM655403 MQI655380:MQI655403 NAE655380:NAE655403 NKA655380:NKA655403 NTW655380:NTW655403 ODS655380:ODS655403 ONO655380:ONO655403 OXK655380:OXK655403 PHG655380:PHG655403 PRC655380:PRC655403 QAY655380:QAY655403 QKU655380:QKU655403 QUQ655380:QUQ655403 REM655380:REM655403 ROI655380:ROI655403 RYE655380:RYE655403 SIA655380:SIA655403 SRW655380:SRW655403 TBS655380:TBS655403 TLO655380:TLO655403 TVK655380:TVK655403 UFG655380:UFG655403 UPC655380:UPC655403 UYY655380:UYY655403 VIU655380:VIU655403 VSQ655380:VSQ655403 WCM655380:WCM655403 WMI655380:WMI655403 WWE655380:WWE655403 W720916:W720939 JS720916:JS720939 TO720916:TO720939 ADK720916:ADK720939 ANG720916:ANG720939 AXC720916:AXC720939 BGY720916:BGY720939 BQU720916:BQU720939 CAQ720916:CAQ720939 CKM720916:CKM720939 CUI720916:CUI720939 DEE720916:DEE720939 DOA720916:DOA720939 DXW720916:DXW720939 EHS720916:EHS720939 ERO720916:ERO720939 FBK720916:FBK720939 FLG720916:FLG720939 FVC720916:FVC720939 GEY720916:GEY720939 GOU720916:GOU720939 GYQ720916:GYQ720939 HIM720916:HIM720939 HSI720916:HSI720939 ICE720916:ICE720939 IMA720916:IMA720939 IVW720916:IVW720939 JFS720916:JFS720939 JPO720916:JPO720939 JZK720916:JZK720939 KJG720916:KJG720939 KTC720916:KTC720939 LCY720916:LCY720939 LMU720916:LMU720939 LWQ720916:LWQ720939 MGM720916:MGM720939 MQI720916:MQI720939 NAE720916:NAE720939 NKA720916:NKA720939 NTW720916:NTW720939 ODS720916:ODS720939 ONO720916:ONO720939 OXK720916:OXK720939 PHG720916:PHG720939 PRC720916:PRC720939 QAY720916:QAY720939 QKU720916:QKU720939 QUQ720916:QUQ720939 REM720916:REM720939 ROI720916:ROI720939 RYE720916:RYE720939 SIA720916:SIA720939 SRW720916:SRW720939 TBS720916:TBS720939 TLO720916:TLO720939 TVK720916:TVK720939 UFG720916:UFG720939 UPC720916:UPC720939 UYY720916:UYY720939 VIU720916:VIU720939 VSQ720916:VSQ720939 WCM720916:WCM720939 WMI720916:WMI720939 WWE720916:WWE720939 W786452:W786475 JS786452:JS786475 TO786452:TO786475 ADK786452:ADK786475 ANG786452:ANG786475 AXC786452:AXC786475 BGY786452:BGY786475 BQU786452:BQU786475 CAQ786452:CAQ786475 CKM786452:CKM786475 CUI786452:CUI786475 DEE786452:DEE786475 DOA786452:DOA786475 DXW786452:DXW786475 EHS786452:EHS786475 ERO786452:ERO786475 FBK786452:FBK786475 FLG786452:FLG786475 FVC786452:FVC786475 GEY786452:GEY786475 GOU786452:GOU786475 GYQ786452:GYQ786475 HIM786452:HIM786475 HSI786452:HSI786475 ICE786452:ICE786475 IMA786452:IMA786475 IVW786452:IVW786475 JFS786452:JFS786475 JPO786452:JPO786475 JZK786452:JZK786475 KJG786452:KJG786475 KTC786452:KTC786475 LCY786452:LCY786475 LMU786452:LMU786475 LWQ786452:LWQ786475 MGM786452:MGM786475 MQI786452:MQI786475 NAE786452:NAE786475 NKA786452:NKA786475 NTW786452:NTW786475 ODS786452:ODS786475 ONO786452:ONO786475 OXK786452:OXK786475 PHG786452:PHG786475 PRC786452:PRC786475 QAY786452:QAY786475 QKU786452:QKU786475 QUQ786452:QUQ786475 REM786452:REM786475 ROI786452:ROI786475 RYE786452:RYE786475 SIA786452:SIA786475 SRW786452:SRW786475 TBS786452:TBS786475 TLO786452:TLO786475 TVK786452:TVK786475 UFG786452:UFG786475 UPC786452:UPC786475 UYY786452:UYY786475 VIU786452:VIU786475 VSQ786452:VSQ786475 WCM786452:WCM786475 WMI786452:WMI786475 WWE786452:WWE786475 W851988:W852011 JS851988:JS852011 TO851988:TO852011 ADK851988:ADK852011 ANG851988:ANG852011 AXC851988:AXC852011 BGY851988:BGY852011 BQU851988:BQU852011 CAQ851988:CAQ852011 CKM851988:CKM852011 CUI851988:CUI852011 DEE851988:DEE852011 DOA851988:DOA852011 DXW851988:DXW852011 EHS851988:EHS852011 ERO851988:ERO852011 FBK851988:FBK852011 FLG851988:FLG852011 FVC851988:FVC852011 GEY851988:GEY852011 GOU851988:GOU852011 GYQ851988:GYQ852011 HIM851988:HIM852011 HSI851988:HSI852011 ICE851988:ICE852011 IMA851988:IMA852011 IVW851988:IVW852011 JFS851988:JFS852011 JPO851988:JPO852011 JZK851988:JZK852011 KJG851988:KJG852011 KTC851988:KTC852011 LCY851988:LCY852011 LMU851988:LMU852011 LWQ851988:LWQ852011 MGM851988:MGM852011 MQI851988:MQI852011 NAE851988:NAE852011 NKA851988:NKA852011 NTW851988:NTW852011 ODS851988:ODS852011 ONO851988:ONO852011 OXK851988:OXK852011 PHG851988:PHG852011 PRC851988:PRC852011 QAY851988:QAY852011 QKU851988:QKU852011 QUQ851988:QUQ852011 REM851988:REM852011 ROI851988:ROI852011 RYE851988:RYE852011 SIA851988:SIA852011 SRW851988:SRW852011 TBS851988:TBS852011 TLO851988:TLO852011 TVK851988:TVK852011 UFG851988:UFG852011 UPC851988:UPC852011 UYY851988:UYY852011 VIU851988:VIU852011 VSQ851988:VSQ852011 WCM851988:WCM852011 WMI851988:WMI852011 WWE851988:WWE852011 W917524:W917547 JS917524:JS917547 TO917524:TO917547 ADK917524:ADK917547 ANG917524:ANG917547 AXC917524:AXC917547 BGY917524:BGY917547 BQU917524:BQU917547 CAQ917524:CAQ917547 CKM917524:CKM917547 CUI917524:CUI917547 DEE917524:DEE917547 DOA917524:DOA917547 DXW917524:DXW917547 EHS917524:EHS917547 ERO917524:ERO917547 FBK917524:FBK917547 FLG917524:FLG917547 FVC917524:FVC917547 GEY917524:GEY917547 GOU917524:GOU917547 GYQ917524:GYQ917547 HIM917524:HIM917547 HSI917524:HSI917547 ICE917524:ICE917547 IMA917524:IMA917547 IVW917524:IVW917547 JFS917524:JFS917547 JPO917524:JPO917547 JZK917524:JZK917547 KJG917524:KJG917547 KTC917524:KTC917547 LCY917524:LCY917547 LMU917524:LMU917547 LWQ917524:LWQ917547 MGM917524:MGM917547 MQI917524:MQI917547 NAE917524:NAE917547 NKA917524:NKA917547 NTW917524:NTW917547 ODS917524:ODS917547 ONO917524:ONO917547 OXK917524:OXK917547 PHG917524:PHG917547 PRC917524:PRC917547 QAY917524:QAY917547 QKU917524:QKU917547 QUQ917524:QUQ917547 REM917524:REM917547 ROI917524:ROI917547 RYE917524:RYE917547 SIA917524:SIA917547 SRW917524:SRW917547 TBS917524:TBS917547 TLO917524:TLO917547 TVK917524:TVK917547 UFG917524:UFG917547 UPC917524:UPC917547 UYY917524:UYY917547 VIU917524:VIU917547 VSQ917524:VSQ917547 WCM917524:WCM917547 WMI917524:WMI917547 WWE917524:WWE917547 W983060:W983083 JS983060:JS983083 TO983060:TO983083 ADK983060:ADK983083 ANG983060:ANG983083 AXC983060:AXC983083 BGY983060:BGY983083 BQU983060:BQU983083 CAQ983060:CAQ983083 CKM983060:CKM983083 CUI983060:CUI983083 DEE983060:DEE983083 DOA983060:DOA983083 DXW983060:DXW983083 EHS983060:EHS983083 ERO983060:ERO983083 FBK983060:FBK983083 FLG983060:FLG983083 FVC983060:FVC983083 GEY983060:GEY983083 GOU983060:GOU983083 GYQ983060:GYQ983083 HIM983060:HIM983083 HSI983060:HSI983083 ICE983060:ICE983083 IMA983060:IMA983083 IVW983060:IVW983083 JFS983060:JFS983083 JPO983060:JPO983083 JZK983060:JZK983083 KJG983060:KJG983083 KTC983060:KTC983083 LCY983060:LCY983083 LMU983060:LMU983083 LWQ983060:LWQ983083 MGM983060:MGM983083 MQI983060:MQI983083 NAE983060:NAE983083 NKA983060:NKA983083 NTW983060:NTW983083 ODS983060:ODS983083 ONO983060:ONO983083 OXK983060:OXK983083 PHG983060:PHG983083 PRC983060:PRC983083 QAY983060:QAY983083 QKU983060:QKU983083 QUQ983060:QUQ983083 REM983060:REM983083 ROI983060:ROI983083 RYE983060:RYE983083 SIA983060:SIA983083 SRW983060:SRW983083 TBS983060:TBS983083 TLO983060:TLO983083 TVK983060:TVK983083 UFG983060:UFG983083 UPC983060:UPC983083 UYY983060:UYY983083 VIU983060:VIU983083 VSQ983060:VSQ983083 WCM983060:WCM983083 WMI983060:WMI983083 T16:T49">
      <formula1>0</formula1>
      <formula2>20</formula2>
    </dataValidation>
    <dataValidation type="decimal" allowBlank="1" showInputMessage="1" showErrorMessage="1" errorTitle="الرجاء التصحيح" error="العدد يجب أن يكون بين 0 و 20" sqref="WMM983049:WMP983083 IQ5:IT49 SM5:SP49 ACI5:ACL49 AME5:AMH49 AWA5:AWD49 BFW5:BFZ49 BPS5:BPV49 BZO5:BZR49 CJK5:CJN49 CTG5:CTJ49 DDC5:DDF49 DMY5:DNB49 DWU5:DWX49 EGQ5:EGT49 EQM5:EQP49 FAI5:FAL49 FKE5:FKH49 FUA5:FUD49 GDW5:GDZ49 GNS5:GNV49 GXO5:GXR49 HHK5:HHN49 HRG5:HRJ49 IBC5:IBF49 IKY5:ILB49 IUU5:IUX49 JEQ5:JET49 JOM5:JOP49 JYI5:JYL49 KIE5:KIH49 KSA5:KSD49 LBW5:LBZ49 LLS5:LLV49 LVO5:LVR49 MFK5:MFN49 MPG5:MPJ49 MZC5:MZF49 NIY5:NJB49 NSU5:NSX49 OCQ5:OCT49 OMM5:OMP49 OWI5:OWL49 PGE5:PGH49 PQA5:PQD49 PZW5:PZZ49 QJS5:QJV49 QTO5:QTR49 RDK5:RDN49 RNG5:RNJ49 RXC5:RXF49 SGY5:SHB49 SQU5:SQX49 TAQ5:TAT49 TKM5:TKP49 TUI5:TUL49 UEE5:UEH49 UOA5:UOD49 UXW5:UXZ49 VHS5:VHV49 VRO5:VRR49 WBK5:WBN49 WLG5:WLJ49 WVC5:WVF49 D65545:G65579 IZ65545:JC65579 SV65545:SY65579 ACR65545:ACU65579 AMN65545:AMQ65579 AWJ65545:AWM65579 BGF65545:BGI65579 BQB65545:BQE65579 BZX65545:CAA65579 CJT65545:CJW65579 CTP65545:CTS65579 DDL65545:DDO65579 DNH65545:DNK65579 DXD65545:DXG65579 EGZ65545:EHC65579 EQV65545:EQY65579 FAR65545:FAU65579 FKN65545:FKQ65579 FUJ65545:FUM65579 GEF65545:GEI65579 GOB65545:GOE65579 GXX65545:GYA65579 HHT65545:HHW65579 HRP65545:HRS65579 IBL65545:IBO65579 ILH65545:ILK65579 IVD65545:IVG65579 JEZ65545:JFC65579 JOV65545:JOY65579 JYR65545:JYU65579 KIN65545:KIQ65579 KSJ65545:KSM65579 LCF65545:LCI65579 LMB65545:LME65579 LVX65545:LWA65579 MFT65545:MFW65579 MPP65545:MPS65579 MZL65545:MZO65579 NJH65545:NJK65579 NTD65545:NTG65579 OCZ65545:ODC65579 OMV65545:OMY65579 OWR65545:OWU65579 PGN65545:PGQ65579 PQJ65545:PQM65579 QAF65545:QAI65579 QKB65545:QKE65579 QTX65545:QUA65579 RDT65545:RDW65579 RNP65545:RNS65579 RXL65545:RXO65579 SHH65545:SHK65579 SRD65545:SRG65579 TAZ65545:TBC65579 TKV65545:TKY65579 TUR65545:TUU65579 UEN65545:UEQ65579 UOJ65545:UOM65579 UYF65545:UYI65579 VIB65545:VIE65579 VRX65545:VSA65579 WBT65545:WBW65579 WLP65545:WLS65579 WVL65545:WVO65579 D131081:G131115 IZ131081:JC131115 SV131081:SY131115 ACR131081:ACU131115 AMN131081:AMQ131115 AWJ131081:AWM131115 BGF131081:BGI131115 BQB131081:BQE131115 BZX131081:CAA131115 CJT131081:CJW131115 CTP131081:CTS131115 DDL131081:DDO131115 DNH131081:DNK131115 DXD131081:DXG131115 EGZ131081:EHC131115 EQV131081:EQY131115 FAR131081:FAU131115 FKN131081:FKQ131115 FUJ131081:FUM131115 GEF131081:GEI131115 GOB131081:GOE131115 GXX131081:GYA131115 HHT131081:HHW131115 HRP131081:HRS131115 IBL131081:IBO131115 ILH131081:ILK131115 IVD131081:IVG131115 JEZ131081:JFC131115 JOV131081:JOY131115 JYR131081:JYU131115 KIN131081:KIQ131115 KSJ131081:KSM131115 LCF131081:LCI131115 LMB131081:LME131115 LVX131081:LWA131115 MFT131081:MFW131115 MPP131081:MPS131115 MZL131081:MZO131115 NJH131081:NJK131115 NTD131081:NTG131115 OCZ131081:ODC131115 OMV131081:OMY131115 OWR131081:OWU131115 PGN131081:PGQ131115 PQJ131081:PQM131115 QAF131081:QAI131115 QKB131081:QKE131115 QTX131081:QUA131115 RDT131081:RDW131115 RNP131081:RNS131115 RXL131081:RXO131115 SHH131081:SHK131115 SRD131081:SRG131115 TAZ131081:TBC131115 TKV131081:TKY131115 TUR131081:TUU131115 UEN131081:UEQ131115 UOJ131081:UOM131115 UYF131081:UYI131115 VIB131081:VIE131115 VRX131081:VSA131115 WBT131081:WBW131115 WLP131081:WLS131115 WVL131081:WVO131115 D196617:G196651 IZ196617:JC196651 SV196617:SY196651 ACR196617:ACU196651 AMN196617:AMQ196651 AWJ196617:AWM196651 BGF196617:BGI196651 BQB196617:BQE196651 BZX196617:CAA196651 CJT196617:CJW196651 CTP196617:CTS196651 DDL196617:DDO196651 DNH196617:DNK196651 DXD196617:DXG196651 EGZ196617:EHC196651 EQV196617:EQY196651 FAR196617:FAU196651 FKN196617:FKQ196651 FUJ196617:FUM196651 GEF196617:GEI196651 GOB196617:GOE196651 GXX196617:GYA196651 HHT196617:HHW196651 HRP196617:HRS196651 IBL196617:IBO196651 ILH196617:ILK196651 IVD196617:IVG196651 JEZ196617:JFC196651 JOV196617:JOY196651 JYR196617:JYU196651 KIN196617:KIQ196651 KSJ196617:KSM196651 LCF196617:LCI196651 LMB196617:LME196651 LVX196617:LWA196651 MFT196617:MFW196651 MPP196617:MPS196651 MZL196617:MZO196651 NJH196617:NJK196651 NTD196617:NTG196651 OCZ196617:ODC196651 OMV196617:OMY196651 OWR196617:OWU196651 PGN196617:PGQ196651 PQJ196617:PQM196651 QAF196617:QAI196651 QKB196617:QKE196651 QTX196617:QUA196651 RDT196617:RDW196651 RNP196617:RNS196651 RXL196617:RXO196651 SHH196617:SHK196651 SRD196617:SRG196651 TAZ196617:TBC196651 TKV196617:TKY196651 TUR196617:TUU196651 UEN196617:UEQ196651 UOJ196617:UOM196651 UYF196617:UYI196651 VIB196617:VIE196651 VRX196617:VSA196651 WBT196617:WBW196651 WLP196617:WLS196651 WVL196617:WVO196651 D262153:G262187 IZ262153:JC262187 SV262153:SY262187 ACR262153:ACU262187 AMN262153:AMQ262187 AWJ262153:AWM262187 BGF262153:BGI262187 BQB262153:BQE262187 BZX262153:CAA262187 CJT262153:CJW262187 CTP262153:CTS262187 DDL262153:DDO262187 DNH262153:DNK262187 DXD262153:DXG262187 EGZ262153:EHC262187 EQV262153:EQY262187 FAR262153:FAU262187 FKN262153:FKQ262187 FUJ262153:FUM262187 GEF262153:GEI262187 GOB262153:GOE262187 GXX262153:GYA262187 HHT262153:HHW262187 HRP262153:HRS262187 IBL262153:IBO262187 ILH262153:ILK262187 IVD262153:IVG262187 JEZ262153:JFC262187 JOV262153:JOY262187 JYR262153:JYU262187 KIN262153:KIQ262187 KSJ262153:KSM262187 LCF262153:LCI262187 LMB262153:LME262187 LVX262153:LWA262187 MFT262153:MFW262187 MPP262153:MPS262187 MZL262153:MZO262187 NJH262153:NJK262187 NTD262153:NTG262187 OCZ262153:ODC262187 OMV262153:OMY262187 OWR262153:OWU262187 PGN262153:PGQ262187 PQJ262153:PQM262187 QAF262153:QAI262187 QKB262153:QKE262187 QTX262153:QUA262187 RDT262153:RDW262187 RNP262153:RNS262187 RXL262153:RXO262187 SHH262153:SHK262187 SRD262153:SRG262187 TAZ262153:TBC262187 TKV262153:TKY262187 TUR262153:TUU262187 UEN262153:UEQ262187 UOJ262153:UOM262187 UYF262153:UYI262187 VIB262153:VIE262187 VRX262153:VSA262187 WBT262153:WBW262187 WLP262153:WLS262187 WVL262153:WVO262187 D327689:G327723 IZ327689:JC327723 SV327689:SY327723 ACR327689:ACU327723 AMN327689:AMQ327723 AWJ327689:AWM327723 BGF327689:BGI327723 BQB327689:BQE327723 BZX327689:CAA327723 CJT327689:CJW327723 CTP327689:CTS327723 DDL327689:DDO327723 DNH327689:DNK327723 DXD327689:DXG327723 EGZ327689:EHC327723 EQV327689:EQY327723 FAR327689:FAU327723 FKN327689:FKQ327723 FUJ327689:FUM327723 GEF327689:GEI327723 GOB327689:GOE327723 GXX327689:GYA327723 HHT327689:HHW327723 HRP327689:HRS327723 IBL327689:IBO327723 ILH327689:ILK327723 IVD327689:IVG327723 JEZ327689:JFC327723 JOV327689:JOY327723 JYR327689:JYU327723 KIN327689:KIQ327723 KSJ327689:KSM327723 LCF327689:LCI327723 LMB327689:LME327723 LVX327689:LWA327723 MFT327689:MFW327723 MPP327689:MPS327723 MZL327689:MZO327723 NJH327689:NJK327723 NTD327689:NTG327723 OCZ327689:ODC327723 OMV327689:OMY327723 OWR327689:OWU327723 PGN327689:PGQ327723 PQJ327689:PQM327723 QAF327689:QAI327723 QKB327689:QKE327723 QTX327689:QUA327723 RDT327689:RDW327723 RNP327689:RNS327723 RXL327689:RXO327723 SHH327689:SHK327723 SRD327689:SRG327723 TAZ327689:TBC327723 TKV327689:TKY327723 TUR327689:TUU327723 UEN327689:UEQ327723 UOJ327689:UOM327723 UYF327689:UYI327723 VIB327689:VIE327723 VRX327689:VSA327723 WBT327689:WBW327723 WLP327689:WLS327723 WVL327689:WVO327723 D393225:G393259 IZ393225:JC393259 SV393225:SY393259 ACR393225:ACU393259 AMN393225:AMQ393259 AWJ393225:AWM393259 BGF393225:BGI393259 BQB393225:BQE393259 BZX393225:CAA393259 CJT393225:CJW393259 CTP393225:CTS393259 DDL393225:DDO393259 DNH393225:DNK393259 DXD393225:DXG393259 EGZ393225:EHC393259 EQV393225:EQY393259 FAR393225:FAU393259 FKN393225:FKQ393259 FUJ393225:FUM393259 GEF393225:GEI393259 GOB393225:GOE393259 GXX393225:GYA393259 HHT393225:HHW393259 HRP393225:HRS393259 IBL393225:IBO393259 ILH393225:ILK393259 IVD393225:IVG393259 JEZ393225:JFC393259 JOV393225:JOY393259 JYR393225:JYU393259 KIN393225:KIQ393259 KSJ393225:KSM393259 LCF393225:LCI393259 LMB393225:LME393259 LVX393225:LWA393259 MFT393225:MFW393259 MPP393225:MPS393259 MZL393225:MZO393259 NJH393225:NJK393259 NTD393225:NTG393259 OCZ393225:ODC393259 OMV393225:OMY393259 OWR393225:OWU393259 PGN393225:PGQ393259 PQJ393225:PQM393259 QAF393225:QAI393259 QKB393225:QKE393259 QTX393225:QUA393259 RDT393225:RDW393259 RNP393225:RNS393259 RXL393225:RXO393259 SHH393225:SHK393259 SRD393225:SRG393259 TAZ393225:TBC393259 TKV393225:TKY393259 TUR393225:TUU393259 UEN393225:UEQ393259 UOJ393225:UOM393259 UYF393225:UYI393259 VIB393225:VIE393259 VRX393225:VSA393259 WBT393225:WBW393259 WLP393225:WLS393259 WVL393225:WVO393259 D458761:G458795 IZ458761:JC458795 SV458761:SY458795 ACR458761:ACU458795 AMN458761:AMQ458795 AWJ458761:AWM458795 BGF458761:BGI458795 BQB458761:BQE458795 BZX458761:CAA458795 CJT458761:CJW458795 CTP458761:CTS458795 DDL458761:DDO458795 DNH458761:DNK458795 DXD458761:DXG458795 EGZ458761:EHC458795 EQV458761:EQY458795 FAR458761:FAU458795 FKN458761:FKQ458795 FUJ458761:FUM458795 GEF458761:GEI458795 GOB458761:GOE458795 GXX458761:GYA458795 HHT458761:HHW458795 HRP458761:HRS458795 IBL458761:IBO458795 ILH458761:ILK458795 IVD458761:IVG458795 JEZ458761:JFC458795 JOV458761:JOY458795 JYR458761:JYU458795 KIN458761:KIQ458795 KSJ458761:KSM458795 LCF458761:LCI458795 LMB458761:LME458795 LVX458761:LWA458795 MFT458761:MFW458795 MPP458761:MPS458795 MZL458761:MZO458795 NJH458761:NJK458795 NTD458761:NTG458795 OCZ458761:ODC458795 OMV458761:OMY458795 OWR458761:OWU458795 PGN458761:PGQ458795 PQJ458761:PQM458795 QAF458761:QAI458795 QKB458761:QKE458795 QTX458761:QUA458795 RDT458761:RDW458795 RNP458761:RNS458795 RXL458761:RXO458795 SHH458761:SHK458795 SRD458761:SRG458795 TAZ458761:TBC458795 TKV458761:TKY458795 TUR458761:TUU458795 UEN458761:UEQ458795 UOJ458761:UOM458795 UYF458761:UYI458795 VIB458761:VIE458795 VRX458761:VSA458795 WBT458761:WBW458795 WLP458761:WLS458795 WVL458761:WVO458795 D524297:G524331 IZ524297:JC524331 SV524297:SY524331 ACR524297:ACU524331 AMN524297:AMQ524331 AWJ524297:AWM524331 BGF524297:BGI524331 BQB524297:BQE524331 BZX524297:CAA524331 CJT524297:CJW524331 CTP524297:CTS524331 DDL524297:DDO524331 DNH524297:DNK524331 DXD524297:DXG524331 EGZ524297:EHC524331 EQV524297:EQY524331 FAR524297:FAU524331 FKN524297:FKQ524331 FUJ524297:FUM524331 GEF524297:GEI524331 GOB524297:GOE524331 GXX524297:GYA524331 HHT524297:HHW524331 HRP524297:HRS524331 IBL524297:IBO524331 ILH524297:ILK524331 IVD524297:IVG524331 JEZ524297:JFC524331 JOV524297:JOY524331 JYR524297:JYU524331 KIN524297:KIQ524331 KSJ524297:KSM524331 LCF524297:LCI524331 LMB524297:LME524331 LVX524297:LWA524331 MFT524297:MFW524331 MPP524297:MPS524331 MZL524297:MZO524331 NJH524297:NJK524331 NTD524297:NTG524331 OCZ524297:ODC524331 OMV524297:OMY524331 OWR524297:OWU524331 PGN524297:PGQ524331 PQJ524297:PQM524331 QAF524297:QAI524331 QKB524297:QKE524331 QTX524297:QUA524331 RDT524297:RDW524331 RNP524297:RNS524331 RXL524297:RXO524331 SHH524297:SHK524331 SRD524297:SRG524331 TAZ524297:TBC524331 TKV524297:TKY524331 TUR524297:TUU524331 UEN524297:UEQ524331 UOJ524297:UOM524331 UYF524297:UYI524331 VIB524297:VIE524331 VRX524297:VSA524331 WBT524297:WBW524331 WLP524297:WLS524331 WVL524297:WVO524331 D589833:G589867 IZ589833:JC589867 SV589833:SY589867 ACR589833:ACU589867 AMN589833:AMQ589867 AWJ589833:AWM589867 BGF589833:BGI589867 BQB589833:BQE589867 BZX589833:CAA589867 CJT589833:CJW589867 CTP589833:CTS589867 DDL589833:DDO589867 DNH589833:DNK589867 DXD589833:DXG589867 EGZ589833:EHC589867 EQV589833:EQY589867 FAR589833:FAU589867 FKN589833:FKQ589867 FUJ589833:FUM589867 GEF589833:GEI589867 GOB589833:GOE589867 GXX589833:GYA589867 HHT589833:HHW589867 HRP589833:HRS589867 IBL589833:IBO589867 ILH589833:ILK589867 IVD589833:IVG589867 JEZ589833:JFC589867 JOV589833:JOY589867 JYR589833:JYU589867 KIN589833:KIQ589867 KSJ589833:KSM589867 LCF589833:LCI589867 LMB589833:LME589867 LVX589833:LWA589867 MFT589833:MFW589867 MPP589833:MPS589867 MZL589833:MZO589867 NJH589833:NJK589867 NTD589833:NTG589867 OCZ589833:ODC589867 OMV589833:OMY589867 OWR589833:OWU589867 PGN589833:PGQ589867 PQJ589833:PQM589867 QAF589833:QAI589867 QKB589833:QKE589867 QTX589833:QUA589867 RDT589833:RDW589867 RNP589833:RNS589867 RXL589833:RXO589867 SHH589833:SHK589867 SRD589833:SRG589867 TAZ589833:TBC589867 TKV589833:TKY589867 TUR589833:TUU589867 UEN589833:UEQ589867 UOJ589833:UOM589867 UYF589833:UYI589867 VIB589833:VIE589867 VRX589833:VSA589867 WBT589833:WBW589867 WLP589833:WLS589867 WVL589833:WVO589867 D655369:G655403 IZ655369:JC655403 SV655369:SY655403 ACR655369:ACU655403 AMN655369:AMQ655403 AWJ655369:AWM655403 BGF655369:BGI655403 BQB655369:BQE655403 BZX655369:CAA655403 CJT655369:CJW655403 CTP655369:CTS655403 DDL655369:DDO655403 DNH655369:DNK655403 DXD655369:DXG655403 EGZ655369:EHC655403 EQV655369:EQY655403 FAR655369:FAU655403 FKN655369:FKQ655403 FUJ655369:FUM655403 GEF655369:GEI655403 GOB655369:GOE655403 GXX655369:GYA655403 HHT655369:HHW655403 HRP655369:HRS655403 IBL655369:IBO655403 ILH655369:ILK655403 IVD655369:IVG655403 JEZ655369:JFC655403 JOV655369:JOY655403 JYR655369:JYU655403 KIN655369:KIQ655403 KSJ655369:KSM655403 LCF655369:LCI655403 LMB655369:LME655403 LVX655369:LWA655403 MFT655369:MFW655403 MPP655369:MPS655403 MZL655369:MZO655403 NJH655369:NJK655403 NTD655369:NTG655403 OCZ655369:ODC655403 OMV655369:OMY655403 OWR655369:OWU655403 PGN655369:PGQ655403 PQJ655369:PQM655403 QAF655369:QAI655403 QKB655369:QKE655403 QTX655369:QUA655403 RDT655369:RDW655403 RNP655369:RNS655403 RXL655369:RXO655403 SHH655369:SHK655403 SRD655369:SRG655403 TAZ655369:TBC655403 TKV655369:TKY655403 TUR655369:TUU655403 UEN655369:UEQ655403 UOJ655369:UOM655403 UYF655369:UYI655403 VIB655369:VIE655403 VRX655369:VSA655403 WBT655369:WBW655403 WLP655369:WLS655403 WVL655369:WVO655403 D720905:G720939 IZ720905:JC720939 SV720905:SY720939 ACR720905:ACU720939 AMN720905:AMQ720939 AWJ720905:AWM720939 BGF720905:BGI720939 BQB720905:BQE720939 BZX720905:CAA720939 CJT720905:CJW720939 CTP720905:CTS720939 DDL720905:DDO720939 DNH720905:DNK720939 DXD720905:DXG720939 EGZ720905:EHC720939 EQV720905:EQY720939 FAR720905:FAU720939 FKN720905:FKQ720939 FUJ720905:FUM720939 GEF720905:GEI720939 GOB720905:GOE720939 GXX720905:GYA720939 HHT720905:HHW720939 HRP720905:HRS720939 IBL720905:IBO720939 ILH720905:ILK720939 IVD720905:IVG720939 JEZ720905:JFC720939 JOV720905:JOY720939 JYR720905:JYU720939 KIN720905:KIQ720939 KSJ720905:KSM720939 LCF720905:LCI720939 LMB720905:LME720939 LVX720905:LWA720939 MFT720905:MFW720939 MPP720905:MPS720939 MZL720905:MZO720939 NJH720905:NJK720939 NTD720905:NTG720939 OCZ720905:ODC720939 OMV720905:OMY720939 OWR720905:OWU720939 PGN720905:PGQ720939 PQJ720905:PQM720939 QAF720905:QAI720939 QKB720905:QKE720939 QTX720905:QUA720939 RDT720905:RDW720939 RNP720905:RNS720939 RXL720905:RXO720939 SHH720905:SHK720939 SRD720905:SRG720939 TAZ720905:TBC720939 TKV720905:TKY720939 TUR720905:TUU720939 UEN720905:UEQ720939 UOJ720905:UOM720939 UYF720905:UYI720939 VIB720905:VIE720939 VRX720905:VSA720939 WBT720905:WBW720939 WLP720905:WLS720939 WVL720905:WVO720939 D786441:G786475 IZ786441:JC786475 SV786441:SY786475 ACR786441:ACU786475 AMN786441:AMQ786475 AWJ786441:AWM786475 BGF786441:BGI786475 BQB786441:BQE786475 BZX786441:CAA786475 CJT786441:CJW786475 CTP786441:CTS786475 DDL786441:DDO786475 DNH786441:DNK786475 DXD786441:DXG786475 EGZ786441:EHC786475 EQV786441:EQY786475 FAR786441:FAU786475 FKN786441:FKQ786475 FUJ786441:FUM786475 GEF786441:GEI786475 GOB786441:GOE786475 GXX786441:GYA786475 HHT786441:HHW786475 HRP786441:HRS786475 IBL786441:IBO786475 ILH786441:ILK786475 IVD786441:IVG786475 JEZ786441:JFC786475 JOV786441:JOY786475 JYR786441:JYU786475 KIN786441:KIQ786475 KSJ786441:KSM786475 LCF786441:LCI786475 LMB786441:LME786475 LVX786441:LWA786475 MFT786441:MFW786475 MPP786441:MPS786475 MZL786441:MZO786475 NJH786441:NJK786475 NTD786441:NTG786475 OCZ786441:ODC786475 OMV786441:OMY786475 OWR786441:OWU786475 PGN786441:PGQ786475 PQJ786441:PQM786475 QAF786441:QAI786475 QKB786441:QKE786475 QTX786441:QUA786475 RDT786441:RDW786475 RNP786441:RNS786475 RXL786441:RXO786475 SHH786441:SHK786475 SRD786441:SRG786475 TAZ786441:TBC786475 TKV786441:TKY786475 TUR786441:TUU786475 UEN786441:UEQ786475 UOJ786441:UOM786475 UYF786441:UYI786475 VIB786441:VIE786475 VRX786441:VSA786475 WBT786441:WBW786475 WLP786441:WLS786475 WVL786441:WVO786475 D851977:G852011 IZ851977:JC852011 SV851977:SY852011 ACR851977:ACU852011 AMN851977:AMQ852011 AWJ851977:AWM852011 BGF851977:BGI852011 BQB851977:BQE852011 BZX851977:CAA852011 CJT851977:CJW852011 CTP851977:CTS852011 DDL851977:DDO852011 DNH851977:DNK852011 DXD851977:DXG852011 EGZ851977:EHC852011 EQV851977:EQY852011 FAR851977:FAU852011 FKN851977:FKQ852011 FUJ851977:FUM852011 GEF851977:GEI852011 GOB851977:GOE852011 GXX851977:GYA852011 HHT851977:HHW852011 HRP851977:HRS852011 IBL851977:IBO852011 ILH851977:ILK852011 IVD851977:IVG852011 JEZ851977:JFC852011 JOV851977:JOY852011 JYR851977:JYU852011 KIN851977:KIQ852011 KSJ851977:KSM852011 LCF851977:LCI852011 LMB851977:LME852011 LVX851977:LWA852011 MFT851977:MFW852011 MPP851977:MPS852011 MZL851977:MZO852011 NJH851977:NJK852011 NTD851977:NTG852011 OCZ851977:ODC852011 OMV851977:OMY852011 OWR851977:OWU852011 PGN851977:PGQ852011 PQJ851977:PQM852011 QAF851977:QAI852011 QKB851977:QKE852011 QTX851977:QUA852011 RDT851977:RDW852011 RNP851977:RNS852011 RXL851977:RXO852011 SHH851977:SHK852011 SRD851977:SRG852011 TAZ851977:TBC852011 TKV851977:TKY852011 TUR851977:TUU852011 UEN851977:UEQ852011 UOJ851977:UOM852011 UYF851977:UYI852011 VIB851977:VIE852011 VRX851977:VSA852011 WBT851977:WBW852011 WLP851977:WLS852011 WVL851977:WVO852011 D917513:G917547 IZ917513:JC917547 SV917513:SY917547 ACR917513:ACU917547 AMN917513:AMQ917547 AWJ917513:AWM917547 BGF917513:BGI917547 BQB917513:BQE917547 BZX917513:CAA917547 CJT917513:CJW917547 CTP917513:CTS917547 DDL917513:DDO917547 DNH917513:DNK917547 DXD917513:DXG917547 EGZ917513:EHC917547 EQV917513:EQY917547 FAR917513:FAU917547 FKN917513:FKQ917547 FUJ917513:FUM917547 GEF917513:GEI917547 GOB917513:GOE917547 GXX917513:GYA917547 HHT917513:HHW917547 HRP917513:HRS917547 IBL917513:IBO917547 ILH917513:ILK917547 IVD917513:IVG917547 JEZ917513:JFC917547 JOV917513:JOY917547 JYR917513:JYU917547 KIN917513:KIQ917547 KSJ917513:KSM917547 LCF917513:LCI917547 LMB917513:LME917547 LVX917513:LWA917547 MFT917513:MFW917547 MPP917513:MPS917547 MZL917513:MZO917547 NJH917513:NJK917547 NTD917513:NTG917547 OCZ917513:ODC917547 OMV917513:OMY917547 OWR917513:OWU917547 PGN917513:PGQ917547 PQJ917513:PQM917547 QAF917513:QAI917547 QKB917513:QKE917547 QTX917513:QUA917547 RDT917513:RDW917547 RNP917513:RNS917547 RXL917513:RXO917547 SHH917513:SHK917547 SRD917513:SRG917547 TAZ917513:TBC917547 TKV917513:TKY917547 TUR917513:TUU917547 UEN917513:UEQ917547 UOJ917513:UOM917547 UYF917513:UYI917547 VIB917513:VIE917547 VRX917513:VSA917547 WBT917513:WBW917547 WLP917513:WLS917547 WVL917513:WVO917547 D983049:G983083 IZ983049:JC983083 SV983049:SY983083 ACR983049:ACU983083 AMN983049:AMQ983083 AWJ983049:AWM983083 BGF983049:BGI983083 BQB983049:BQE983083 BZX983049:CAA983083 CJT983049:CJW983083 CTP983049:CTS983083 DDL983049:DDO983083 DNH983049:DNK983083 DXD983049:DXG983083 EGZ983049:EHC983083 EQV983049:EQY983083 FAR983049:FAU983083 FKN983049:FKQ983083 FUJ983049:FUM983083 GEF983049:GEI983083 GOB983049:GOE983083 GXX983049:GYA983083 HHT983049:HHW983083 HRP983049:HRS983083 IBL983049:IBO983083 ILH983049:ILK983083 IVD983049:IVG983083 JEZ983049:JFC983083 JOV983049:JOY983083 JYR983049:JYU983083 KIN983049:KIQ983083 KSJ983049:KSM983083 LCF983049:LCI983083 LMB983049:LME983083 LVX983049:LWA983083 MFT983049:MFW983083 MPP983049:MPS983083 MZL983049:MZO983083 NJH983049:NJK983083 NTD983049:NTG983083 OCZ983049:ODC983083 OMV983049:OMY983083 OWR983049:OWU983083 PGN983049:PGQ983083 PQJ983049:PQM983083 QAF983049:QAI983083 QKB983049:QKE983083 QTX983049:QUA983083 RDT983049:RDW983083 RNP983049:RNS983083 RXL983049:RXO983083 SHH983049:SHK983083 SRD983049:SRG983083 TAZ983049:TBC983083 TKV983049:TKY983083 TUR983049:TUU983083 UEN983049:UEQ983083 UOJ983049:UOM983083 UYF983049:UYI983083 VIB983049:VIE983083 VRX983049:VSA983083 WBT983049:WBW983083 WLP983049:WLS983083 WVL983049:WVO983083 T9:T15 JJ9:JJ15 TF9:TF15 ADB9:ADB15 AMX9:AMX15 AWT9:AWT15 BGP9:BGP15 BQL9:BQL15 CAH9:CAH15 CKD9:CKD15 CTZ9:CTZ15 DDV9:DDV15 DNR9:DNR15 DXN9:DXN15 EHJ9:EHJ15 ERF9:ERF15 FBB9:FBB15 FKX9:FKX15 FUT9:FUT15 GEP9:GEP15 GOL9:GOL15 GYH9:GYH15 HID9:HID15 HRZ9:HRZ15 IBV9:IBV15 ILR9:ILR15 IVN9:IVN15 JFJ9:JFJ15 JPF9:JPF15 JZB9:JZB15 KIX9:KIX15 KST9:KST15 LCP9:LCP15 LML9:LML15 LWH9:LWH15 MGD9:MGD15 MPZ9:MPZ15 MZV9:MZV15 NJR9:NJR15 NTN9:NTN15 ODJ9:ODJ15 ONF9:ONF15 OXB9:OXB15 PGX9:PGX15 PQT9:PQT15 QAP9:QAP15 QKL9:QKL15 QUH9:QUH15 RED9:RED15 RNZ9:RNZ15 RXV9:RXV15 SHR9:SHR15 SRN9:SRN15 TBJ9:TBJ15 TLF9:TLF15 TVB9:TVB15 UEX9:UEX15 UOT9:UOT15 UYP9:UYP15 VIL9:VIL15 VSH9:VSH15 WCD9:WCD15 WLZ9:WLZ15 WVV9:WVV15 W65549:W65555 JS65549:JS65555 TO65549:TO65555 ADK65549:ADK65555 ANG65549:ANG65555 AXC65549:AXC65555 BGY65549:BGY65555 BQU65549:BQU65555 CAQ65549:CAQ65555 CKM65549:CKM65555 CUI65549:CUI65555 DEE65549:DEE65555 DOA65549:DOA65555 DXW65549:DXW65555 EHS65549:EHS65555 ERO65549:ERO65555 FBK65549:FBK65555 FLG65549:FLG65555 FVC65549:FVC65555 GEY65549:GEY65555 GOU65549:GOU65555 GYQ65549:GYQ65555 HIM65549:HIM65555 HSI65549:HSI65555 ICE65549:ICE65555 IMA65549:IMA65555 IVW65549:IVW65555 JFS65549:JFS65555 JPO65549:JPO65555 JZK65549:JZK65555 KJG65549:KJG65555 KTC65549:KTC65555 LCY65549:LCY65555 LMU65549:LMU65555 LWQ65549:LWQ65555 MGM65549:MGM65555 MQI65549:MQI65555 NAE65549:NAE65555 NKA65549:NKA65555 NTW65549:NTW65555 ODS65549:ODS65555 ONO65549:ONO65555 OXK65549:OXK65555 PHG65549:PHG65555 PRC65549:PRC65555 QAY65549:QAY65555 QKU65549:QKU65555 QUQ65549:QUQ65555 REM65549:REM65555 ROI65549:ROI65555 RYE65549:RYE65555 SIA65549:SIA65555 SRW65549:SRW65555 TBS65549:TBS65555 TLO65549:TLO65555 TVK65549:TVK65555 UFG65549:UFG65555 UPC65549:UPC65555 UYY65549:UYY65555 VIU65549:VIU65555 VSQ65549:VSQ65555 WCM65549:WCM65555 WMI65549:WMI65555 WWE65549:WWE65555 W131085:W131091 JS131085:JS131091 TO131085:TO131091 ADK131085:ADK131091 ANG131085:ANG131091 AXC131085:AXC131091 BGY131085:BGY131091 BQU131085:BQU131091 CAQ131085:CAQ131091 CKM131085:CKM131091 CUI131085:CUI131091 DEE131085:DEE131091 DOA131085:DOA131091 DXW131085:DXW131091 EHS131085:EHS131091 ERO131085:ERO131091 FBK131085:FBK131091 FLG131085:FLG131091 FVC131085:FVC131091 GEY131085:GEY131091 GOU131085:GOU131091 GYQ131085:GYQ131091 HIM131085:HIM131091 HSI131085:HSI131091 ICE131085:ICE131091 IMA131085:IMA131091 IVW131085:IVW131091 JFS131085:JFS131091 JPO131085:JPO131091 JZK131085:JZK131091 KJG131085:KJG131091 KTC131085:KTC131091 LCY131085:LCY131091 LMU131085:LMU131091 LWQ131085:LWQ131091 MGM131085:MGM131091 MQI131085:MQI131091 NAE131085:NAE131091 NKA131085:NKA131091 NTW131085:NTW131091 ODS131085:ODS131091 ONO131085:ONO131091 OXK131085:OXK131091 PHG131085:PHG131091 PRC131085:PRC131091 QAY131085:QAY131091 QKU131085:QKU131091 QUQ131085:QUQ131091 REM131085:REM131091 ROI131085:ROI131091 RYE131085:RYE131091 SIA131085:SIA131091 SRW131085:SRW131091 TBS131085:TBS131091 TLO131085:TLO131091 TVK131085:TVK131091 UFG131085:UFG131091 UPC131085:UPC131091 UYY131085:UYY131091 VIU131085:VIU131091 VSQ131085:VSQ131091 WCM131085:WCM131091 WMI131085:WMI131091 WWE131085:WWE131091 W196621:W196627 JS196621:JS196627 TO196621:TO196627 ADK196621:ADK196627 ANG196621:ANG196627 AXC196621:AXC196627 BGY196621:BGY196627 BQU196621:BQU196627 CAQ196621:CAQ196627 CKM196621:CKM196627 CUI196621:CUI196627 DEE196621:DEE196627 DOA196621:DOA196627 DXW196621:DXW196627 EHS196621:EHS196627 ERO196621:ERO196627 FBK196621:FBK196627 FLG196621:FLG196627 FVC196621:FVC196627 GEY196621:GEY196627 GOU196621:GOU196627 GYQ196621:GYQ196627 HIM196621:HIM196627 HSI196621:HSI196627 ICE196621:ICE196627 IMA196621:IMA196627 IVW196621:IVW196627 JFS196621:JFS196627 JPO196621:JPO196627 JZK196621:JZK196627 KJG196621:KJG196627 KTC196621:KTC196627 LCY196621:LCY196627 LMU196621:LMU196627 LWQ196621:LWQ196627 MGM196621:MGM196627 MQI196621:MQI196627 NAE196621:NAE196627 NKA196621:NKA196627 NTW196621:NTW196627 ODS196621:ODS196627 ONO196621:ONO196627 OXK196621:OXK196627 PHG196621:PHG196627 PRC196621:PRC196627 QAY196621:QAY196627 QKU196621:QKU196627 QUQ196621:QUQ196627 REM196621:REM196627 ROI196621:ROI196627 RYE196621:RYE196627 SIA196621:SIA196627 SRW196621:SRW196627 TBS196621:TBS196627 TLO196621:TLO196627 TVK196621:TVK196627 UFG196621:UFG196627 UPC196621:UPC196627 UYY196621:UYY196627 VIU196621:VIU196627 VSQ196621:VSQ196627 WCM196621:WCM196627 WMI196621:WMI196627 WWE196621:WWE196627 W262157:W262163 JS262157:JS262163 TO262157:TO262163 ADK262157:ADK262163 ANG262157:ANG262163 AXC262157:AXC262163 BGY262157:BGY262163 BQU262157:BQU262163 CAQ262157:CAQ262163 CKM262157:CKM262163 CUI262157:CUI262163 DEE262157:DEE262163 DOA262157:DOA262163 DXW262157:DXW262163 EHS262157:EHS262163 ERO262157:ERO262163 FBK262157:FBK262163 FLG262157:FLG262163 FVC262157:FVC262163 GEY262157:GEY262163 GOU262157:GOU262163 GYQ262157:GYQ262163 HIM262157:HIM262163 HSI262157:HSI262163 ICE262157:ICE262163 IMA262157:IMA262163 IVW262157:IVW262163 JFS262157:JFS262163 JPO262157:JPO262163 JZK262157:JZK262163 KJG262157:KJG262163 KTC262157:KTC262163 LCY262157:LCY262163 LMU262157:LMU262163 LWQ262157:LWQ262163 MGM262157:MGM262163 MQI262157:MQI262163 NAE262157:NAE262163 NKA262157:NKA262163 NTW262157:NTW262163 ODS262157:ODS262163 ONO262157:ONO262163 OXK262157:OXK262163 PHG262157:PHG262163 PRC262157:PRC262163 QAY262157:QAY262163 QKU262157:QKU262163 QUQ262157:QUQ262163 REM262157:REM262163 ROI262157:ROI262163 RYE262157:RYE262163 SIA262157:SIA262163 SRW262157:SRW262163 TBS262157:TBS262163 TLO262157:TLO262163 TVK262157:TVK262163 UFG262157:UFG262163 UPC262157:UPC262163 UYY262157:UYY262163 VIU262157:VIU262163 VSQ262157:VSQ262163 WCM262157:WCM262163 WMI262157:WMI262163 WWE262157:WWE262163 W327693:W327699 JS327693:JS327699 TO327693:TO327699 ADK327693:ADK327699 ANG327693:ANG327699 AXC327693:AXC327699 BGY327693:BGY327699 BQU327693:BQU327699 CAQ327693:CAQ327699 CKM327693:CKM327699 CUI327693:CUI327699 DEE327693:DEE327699 DOA327693:DOA327699 DXW327693:DXW327699 EHS327693:EHS327699 ERO327693:ERO327699 FBK327693:FBK327699 FLG327693:FLG327699 FVC327693:FVC327699 GEY327693:GEY327699 GOU327693:GOU327699 GYQ327693:GYQ327699 HIM327693:HIM327699 HSI327693:HSI327699 ICE327693:ICE327699 IMA327693:IMA327699 IVW327693:IVW327699 JFS327693:JFS327699 JPO327693:JPO327699 JZK327693:JZK327699 KJG327693:KJG327699 KTC327693:KTC327699 LCY327693:LCY327699 LMU327693:LMU327699 LWQ327693:LWQ327699 MGM327693:MGM327699 MQI327693:MQI327699 NAE327693:NAE327699 NKA327693:NKA327699 NTW327693:NTW327699 ODS327693:ODS327699 ONO327693:ONO327699 OXK327693:OXK327699 PHG327693:PHG327699 PRC327693:PRC327699 QAY327693:QAY327699 QKU327693:QKU327699 QUQ327693:QUQ327699 REM327693:REM327699 ROI327693:ROI327699 RYE327693:RYE327699 SIA327693:SIA327699 SRW327693:SRW327699 TBS327693:TBS327699 TLO327693:TLO327699 TVK327693:TVK327699 UFG327693:UFG327699 UPC327693:UPC327699 UYY327693:UYY327699 VIU327693:VIU327699 VSQ327693:VSQ327699 WCM327693:WCM327699 WMI327693:WMI327699 WWE327693:WWE327699 W393229:W393235 JS393229:JS393235 TO393229:TO393235 ADK393229:ADK393235 ANG393229:ANG393235 AXC393229:AXC393235 BGY393229:BGY393235 BQU393229:BQU393235 CAQ393229:CAQ393235 CKM393229:CKM393235 CUI393229:CUI393235 DEE393229:DEE393235 DOA393229:DOA393235 DXW393229:DXW393235 EHS393229:EHS393235 ERO393229:ERO393235 FBK393229:FBK393235 FLG393229:FLG393235 FVC393229:FVC393235 GEY393229:GEY393235 GOU393229:GOU393235 GYQ393229:GYQ393235 HIM393229:HIM393235 HSI393229:HSI393235 ICE393229:ICE393235 IMA393229:IMA393235 IVW393229:IVW393235 JFS393229:JFS393235 JPO393229:JPO393235 JZK393229:JZK393235 KJG393229:KJG393235 KTC393229:KTC393235 LCY393229:LCY393235 LMU393229:LMU393235 LWQ393229:LWQ393235 MGM393229:MGM393235 MQI393229:MQI393235 NAE393229:NAE393235 NKA393229:NKA393235 NTW393229:NTW393235 ODS393229:ODS393235 ONO393229:ONO393235 OXK393229:OXK393235 PHG393229:PHG393235 PRC393229:PRC393235 QAY393229:QAY393235 QKU393229:QKU393235 QUQ393229:QUQ393235 REM393229:REM393235 ROI393229:ROI393235 RYE393229:RYE393235 SIA393229:SIA393235 SRW393229:SRW393235 TBS393229:TBS393235 TLO393229:TLO393235 TVK393229:TVK393235 UFG393229:UFG393235 UPC393229:UPC393235 UYY393229:UYY393235 VIU393229:VIU393235 VSQ393229:VSQ393235 WCM393229:WCM393235 WMI393229:WMI393235 WWE393229:WWE393235 W458765:W458771 JS458765:JS458771 TO458765:TO458771 ADK458765:ADK458771 ANG458765:ANG458771 AXC458765:AXC458771 BGY458765:BGY458771 BQU458765:BQU458771 CAQ458765:CAQ458771 CKM458765:CKM458771 CUI458765:CUI458771 DEE458765:DEE458771 DOA458765:DOA458771 DXW458765:DXW458771 EHS458765:EHS458771 ERO458765:ERO458771 FBK458765:FBK458771 FLG458765:FLG458771 FVC458765:FVC458771 GEY458765:GEY458771 GOU458765:GOU458771 GYQ458765:GYQ458771 HIM458765:HIM458771 HSI458765:HSI458771 ICE458765:ICE458771 IMA458765:IMA458771 IVW458765:IVW458771 JFS458765:JFS458771 JPO458765:JPO458771 JZK458765:JZK458771 KJG458765:KJG458771 KTC458765:KTC458771 LCY458765:LCY458771 LMU458765:LMU458771 LWQ458765:LWQ458771 MGM458765:MGM458771 MQI458765:MQI458771 NAE458765:NAE458771 NKA458765:NKA458771 NTW458765:NTW458771 ODS458765:ODS458771 ONO458765:ONO458771 OXK458765:OXK458771 PHG458765:PHG458771 PRC458765:PRC458771 QAY458765:QAY458771 QKU458765:QKU458771 QUQ458765:QUQ458771 REM458765:REM458771 ROI458765:ROI458771 RYE458765:RYE458771 SIA458765:SIA458771 SRW458765:SRW458771 TBS458765:TBS458771 TLO458765:TLO458771 TVK458765:TVK458771 UFG458765:UFG458771 UPC458765:UPC458771 UYY458765:UYY458771 VIU458765:VIU458771 VSQ458765:VSQ458771 WCM458765:WCM458771 WMI458765:WMI458771 WWE458765:WWE458771 W524301:W524307 JS524301:JS524307 TO524301:TO524307 ADK524301:ADK524307 ANG524301:ANG524307 AXC524301:AXC524307 BGY524301:BGY524307 BQU524301:BQU524307 CAQ524301:CAQ524307 CKM524301:CKM524307 CUI524301:CUI524307 DEE524301:DEE524307 DOA524301:DOA524307 DXW524301:DXW524307 EHS524301:EHS524307 ERO524301:ERO524307 FBK524301:FBK524307 FLG524301:FLG524307 FVC524301:FVC524307 GEY524301:GEY524307 GOU524301:GOU524307 GYQ524301:GYQ524307 HIM524301:HIM524307 HSI524301:HSI524307 ICE524301:ICE524307 IMA524301:IMA524307 IVW524301:IVW524307 JFS524301:JFS524307 JPO524301:JPO524307 JZK524301:JZK524307 KJG524301:KJG524307 KTC524301:KTC524307 LCY524301:LCY524307 LMU524301:LMU524307 LWQ524301:LWQ524307 MGM524301:MGM524307 MQI524301:MQI524307 NAE524301:NAE524307 NKA524301:NKA524307 NTW524301:NTW524307 ODS524301:ODS524307 ONO524301:ONO524307 OXK524301:OXK524307 PHG524301:PHG524307 PRC524301:PRC524307 QAY524301:QAY524307 QKU524301:QKU524307 QUQ524301:QUQ524307 REM524301:REM524307 ROI524301:ROI524307 RYE524301:RYE524307 SIA524301:SIA524307 SRW524301:SRW524307 TBS524301:TBS524307 TLO524301:TLO524307 TVK524301:TVK524307 UFG524301:UFG524307 UPC524301:UPC524307 UYY524301:UYY524307 VIU524301:VIU524307 VSQ524301:VSQ524307 WCM524301:WCM524307 WMI524301:WMI524307 WWE524301:WWE524307 W589837:W589843 JS589837:JS589843 TO589837:TO589843 ADK589837:ADK589843 ANG589837:ANG589843 AXC589837:AXC589843 BGY589837:BGY589843 BQU589837:BQU589843 CAQ589837:CAQ589843 CKM589837:CKM589843 CUI589837:CUI589843 DEE589837:DEE589843 DOA589837:DOA589843 DXW589837:DXW589843 EHS589837:EHS589843 ERO589837:ERO589843 FBK589837:FBK589843 FLG589837:FLG589843 FVC589837:FVC589843 GEY589837:GEY589843 GOU589837:GOU589843 GYQ589837:GYQ589843 HIM589837:HIM589843 HSI589837:HSI589843 ICE589837:ICE589843 IMA589837:IMA589843 IVW589837:IVW589843 JFS589837:JFS589843 JPO589837:JPO589843 JZK589837:JZK589843 KJG589837:KJG589843 KTC589837:KTC589843 LCY589837:LCY589843 LMU589837:LMU589843 LWQ589837:LWQ589843 MGM589837:MGM589843 MQI589837:MQI589843 NAE589837:NAE589843 NKA589837:NKA589843 NTW589837:NTW589843 ODS589837:ODS589843 ONO589837:ONO589843 OXK589837:OXK589843 PHG589837:PHG589843 PRC589837:PRC589843 QAY589837:QAY589843 QKU589837:QKU589843 QUQ589837:QUQ589843 REM589837:REM589843 ROI589837:ROI589843 RYE589837:RYE589843 SIA589837:SIA589843 SRW589837:SRW589843 TBS589837:TBS589843 TLO589837:TLO589843 TVK589837:TVK589843 UFG589837:UFG589843 UPC589837:UPC589843 UYY589837:UYY589843 VIU589837:VIU589843 VSQ589837:VSQ589843 WCM589837:WCM589843 WMI589837:WMI589843 WWE589837:WWE589843 W655373:W655379 JS655373:JS655379 TO655373:TO655379 ADK655373:ADK655379 ANG655373:ANG655379 AXC655373:AXC655379 BGY655373:BGY655379 BQU655373:BQU655379 CAQ655373:CAQ655379 CKM655373:CKM655379 CUI655373:CUI655379 DEE655373:DEE655379 DOA655373:DOA655379 DXW655373:DXW655379 EHS655373:EHS655379 ERO655373:ERO655379 FBK655373:FBK655379 FLG655373:FLG655379 FVC655373:FVC655379 GEY655373:GEY655379 GOU655373:GOU655379 GYQ655373:GYQ655379 HIM655373:HIM655379 HSI655373:HSI655379 ICE655373:ICE655379 IMA655373:IMA655379 IVW655373:IVW655379 JFS655373:JFS655379 JPO655373:JPO655379 JZK655373:JZK655379 KJG655373:KJG655379 KTC655373:KTC655379 LCY655373:LCY655379 LMU655373:LMU655379 LWQ655373:LWQ655379 MGM655373:MGM655379 MQI655373:MQI655379 NAE655373:NAE655379 NKA655373:NKA655379 NTW655373:NTW655379 ODS655373:ODS655379 ONO655373:ONO655379 OXK655373:OXK655379 PHG655373:PHG655379 PRC655373:PRC655379 QAY655373:QAY655379 QKU655373:QKU655379 QUQ655373:QUQ655379 REM655373:REM655379 ROI655373:ROI655379 RYE655373:RYE655379 SIA655373:SIA655379 SRW655373:SRW655379 TBS655373:TBS655379 TLO655373:TLO655379 TVK655373:TVK655379 UFG655373:UFG655379 UPC655373:UPC655379 UYY655373:UYY655379 VIU655373:VIU655379 VSQ655373:VSQ655379 WCM655373:WCM655379 WMI655373:WMI655379 WWE655373:WWE655379 W720909:W720915 JS720909:JS720915 TO720909:TO720915 ADK720909:ADK720915 ANG720909:ANG720915 AXC720909:AXC720915 BGY720909:BGY720915 BQU720909:BQU720915 CAQ720909:CAQ720915 CKM720909:CKM720915 CUI720909:CUI720915 DEE720909:DEE720915 DOA720909:DOA720915 DXW720909:DXW720915 EHS720909:EHS720915 ERO720909:ERO720915 FBK720909:FBK720915 FLG720909:FLG720915 FVC720909:FVC720915 GEY720909:GEY720915 GOU720909:GOU720915 GYQ720909:GYQ720915 HIM720909:HIM720915 HSI720909:HSI720915 ICE720909:ICE720915 IMA720909:IMA720915 IVW720909:IVW720915 JFS720909:JFS720915 JPO720909:JPO720915 JZK720909:JZK720915 KJG720909:KJG720915 KTC720909:KTC720915 LCY720909:LCY720915 LMU720909:LMU720915 LWQ720909:LWQ720915 MGM720909:MGM720915 MQI720909:MQI720915 NAE720909:NAE720915 NKA720909:NKA720915 NTW720909:NTW720915 ODS720909:ODS720915 ONO720909:ONO720915 OXK720909:OXK720915 PHG720909:PHG720915 PRC720909:PRC720915 QAY720909:QAY720915 QKU720909:QKU720915 QUQ720909:QUQ720915 REM720909:REM720915 ROI720909:ROI720915 RYE720909:RYE720915 SIA720909:SIA720915 SRW720909:SRW720915 TBS720909:TBS720915 TLO720909:TLO720915 TVK720909:TVK720915 UFG720909:UFG720915 UPC720909:UPC720915 UYY720909:UYY720915 VIU720909:VIU720915 VSQ720909:VSQ720915 WCM720909:WCM720915 WMI720909:WMI720915 WWE720909:WWE720915 W786445:W786451 JS786445:JS786451 TO786445:TO786451 ADK786445:ADK786451 ANG786445:ANG786451 AXC786445:AXC786451 BGY786445:BGY786451 BQU786445:BQU786451 CAQ786445:CAQ786451 CKM786445:CKM786451 CUI786445:CUI786451 DEE786445:DEE786451 DOA786445:DOA786451 DXW786445:DXW786451 EHS786445:EHS786451 ERO786445:ERO786451 FBK786445:FBK786451 FLG786445:FLG786451 FVC786445:FVC786451 GEY786445:GEY786451 GOU786445:GOU786451 GYQ786445:GYQ786451 HIM786445:HIM786451 HSI786445:HSI786451 ICE786445:ICE786451 IMA786445:IMA786451 IVW786445:IVW786451 JFS786445:JFS786451 JPO786445:JPO786451 JZK786445:JZK786451 KJG786445:KJG786451 KTC786445:KTC786451 LCY786445:LCY786451 LMU786445:LMU786451 LWQ786445:LWQ786451 MGM786445:MGM786451 MQI786445:MQI786451 NAE786445:NAE786451 NKA786445:NKA786451 NTW786445:NTW786451 ODS786445:ODS786451 ONO786445:ONO786451 OXK786445:OXK786451 PHG786445:PHG786451 PRC786445:PRC786451 QAY786445:QAY786451 QKU786445:QKU786451 QUQ786445:QUQ786451 REM786445:REM786451 ROI786445:ROI786451 RYE786445:RYE786451 SIA786445:SIA786451 SRW786445:SRW786451 TBS786445:TBS786451 TLO786445:TLO786451 TVK786445:TVK786451 UFG786445:UFG786451 UPC786445:UPC786451 UYY786445:UYY786451 VIU786445:VIU786451 VSQ786445:VSQ786451 WCM786445:WCM786451 WMI786445:WMI786451 WWE786445:WWE786451 W851981:W851987 JS851981:JS851987 TO851981:TO851987 ADK851981:ADK851987 ANG851981:ANG851987 AXC851981:AXC851987 BGY851981:BGY851987 BQU851981:BQU851987 CAQ851981:CAQ851987 CKM851981:CKM851987 CUI851981:CUI851987 DEE851981:DEE851987 DOA851981:DOA851987 DXW851981:DXW851987 EHS851981:EHS851987 ERO851981:ERO851987 FBK851981:FBK851987 FLG851981:FLG851987 FVC851981:FVC851987 GEY851981:GEY851987 GOU851981:GOU851987 GYQ851981:GYQ851987 HIM851981:HIM851987 HSI851981:HSI851987 ICE851981:ICE851987 IMA851981:IMA851987 IVW851981:IVW851987 JFS851981:JFS851987 JPO851981:JPO851987 JZK851981:JZK851987 KJG851981:KJG851987 KTC851981:KTC851987 LCY851981:LCY851987 LMU851981:LMU851987 LWQ851981:LWQ851987 MGM851981:MGM851987 MQI851981:MQI851987 NAE851981:NAE851987 NKA851981:NKA851987 NTW851981:NTW851987 ODS851981:ODS851987 ONO851981:ONO851987 OXK851981:OXK851987 PHG851981:PHG851987 PRC851981:PRC851987 QAY851981:QAY851987 QKU851981:QKU851987 QUQ851981:QUQ851987 REM851981:REM851987 ROI851981:ROI851987 RYE851981:RYE851987 SIA851981:SIA851987 SRW851981:SRW851987 TBS851981:TBS851987 TLO851981:TLO851987 TVK851981:TVK851987 UFG851981:UFG851987 UPC851981:UPC851987 UYY851981:UYY851987 VIU851981:VIU851987 VSQ851981:VSQ851987 WCM851981:WCM851987 WMI851981:WMI851987 WWE851981:WWE851987 W917517:W917523 JS917517:JS917523 TO917517:TO917523 ADK917517:ADK917523 ANG917517:ANG917523 AXC917517:AXC917523 BGY917517:BGY917523 BQU917517:BQU917523 CAQ917517:CAQ917523 CKM917517:CKM917523 CUI917517:CUI917523 DEE917517:DEE917523 DOA917517:DOA917523 DXW917517:DXW917523 EHS917517:EHS917523 ERO917517:ERO917523 FBK917517:FBK917523 FLG917517:FLG917523 FVC917517:FVC917523 GEY917517:GEY917523 GOU917517:GOU917523 GYQ917517:GYQ917523 HIM917517:HIM917523 HSI917517:HSI917523 ICE917517:ICE917523 IMA917517:IMA917523 IVW917517:IVW917523 JFS917517:JFS917523 JPO917517:JPO917523 JZK917517:JZK917523 KJG917517:KJG917523 KTC917517:KTC917523 LCY917517:LCY917523 LMU917517:LMU917523 LWQ917517:LWQ917523 MGM917517:MGM917523 MQI917517:MQI917523 NAE917517:NAE917523 NKA917517:NKA917523 NTW917517:NTW917523 ODS917517:ODS917523 ONO917517:ONO917523 OXK917517:OXK917523 PHG917517:PHG917523 PRC917517:PRC917523 QAY917517:QAY917523 QKU917517:QKU917523 QUQ917517:QUQ917523 REM917517:REM917523 ROI917517:ROI917523 RYE917517:RYE917523 SIA917517:SIA917523 SRW917517:SRW917523 TBS917517:TBS917523 TLO917517:TLO917523 TVK917517:TVK917523 UFG917517:UFG917523 UPC917517:UPC917523 UYY917517:UYY917523 VIU917517:VIU917523 VSQ917517:VSQ917523 WCM917517:WCM917523 WMI917517:WMI917523 WWE917517:WWE917523 W983053:W983059 JS983053:JS983059 TO983053:TO983059 ADK983053:ADK983059 ANG983053:ANG983059 AXC983053:AXC983059 BGY983053:BGY983059 BQU983053:BQU983059 CAQ983053:CAQ983059 CKM983053:CKM983059 CUI983053:CUI983059 DEE983053:DEE983059 DOA983053:DOA983059 DXW983053:DXW983059 EHS983053:EHS983059 ERO983053:ERO983059 FBK983053:FBK983059 FLG983053:FLG983059 FVC983053:FVC983059 GEY983053:GEY983059 GOU983053:GOU983059 GYQ983053:GYQ983059 HIM983053:HIM983059 HSI983053:HSI983059 ICE983053:ICE983059 IMA983053:IMA983059 IVW983053:IVW983059 JFS983053:JFS983059 JPO983053:JPO983059 JZK983053:JZK983059 KJG983053:KJG983059 KTC983053:KTC983059 LCY983053:LCY983059 LMU983053:LMU983059 LWQ983053:LWQ983059 MGM983053:MGM983059 MQI983053:MQI983059 NAE983053:NAE983059 NKA983053:NKA983059 NTW983053:NTW983059 ODS983053:ODS983059 ONO983053:ONO983059 OXK983053:OXK983059 PHG983053:PHG983059 PRC983053:PRC983059 QAY983053:QAY983059 QKU983053:QKU983059 QUQ983053:QUQ983059 REM983053:REM983059 ROI983053:ROI983059 RYE983053:RYE983059 SIA983053:SIA983059 SRW983053:SRW983059 TBS983053:TBS983059 TLO983053:TLO983059 TVK983053:TVK983059 UFG983053:UFG983059 UPC983053:UPC983059 UYY983053:UYY983059 VIU983053:VIU983059 VSQ983053:VSQ983059 WCM983053:WCM983059 WMI983053:WMI983059 WWE983053:WWE983059 WWI983049:WWL983083 JN5:JQ49 TJ5:TM49 ADF5:ADI49 ANB5:ANE49 AWX5:AXA49 BGT5:BGW49 BQP5:BQS49 CAL5:CAO49 CKH5:CKK49 CUD5:CUG49 DDZ5:DEC49 DNV5:DNY49 DXR5:DXU49 EHN5:EHQ49 ERJ5:ERM49 FBF5:FBI49 FLB5:FLE49 FUX5:FVA49 GET5:GEW49 GOP5:GOS49 GYL5:GYO49 HIH5:HIK49 HSD5:HSG49 IBZ5:ICC49 ILV5:ILY49 IVR5:IVU49 JFN5:JFQ49 JPJ5:JPM49 JZF5:JZI49 KJB5:KJE49 KSX5:KTA49 LCT5:LCW49 LMP5:LMS49 LWL5:LWO49 MGH5:MGK49 MQD5:MQG49 MZZ5:NAC49 NJV5:NJY49 NTR5:NTU49 ODN5:ODQ49 ONJ5:ONM49 OXF5:OXI49 PHB5:PHE49 PQX5:PRA49 QAT5:QAW49 QKP5:QKS49 QUL5:QUO49 REH5:REK49 ROD5:ROG49 RXZ5:RYC49 SHV5:SHY49 SRR5:SRU49 TBN5:TBQ49 TLJ5:TLM49 TVF5:TVI49 UFB5:UFE49 UOX5:UPA49 UYT5:UYW49 VIP5:VIS49 VSL5:VSO49 WCH5:WCK49 WMD5:WMG49 WVZ5:WWC49 AA65545:AC65579 JW65545:JZ65579 TS65545:TV65579 ADO65545:ADR65579 ANK65545:ANN65579 AXG65545:AXJ65579 BHC65545:BHF65579 BQY65545:BRB65579 CAU65545:CAX65579 CKQ65545:CKT65579 CUM65545:CUP65579 DEI65545:DEL65579 DOE65545:DOH65579 DYA65545:DYD65579 EHW65545:EHZ65579 ERS65545:ERV65579 FBO65545:FBR65579 FLK65545:FLN65579 FVG65545:FVJ65579 GFC65545:GFF65579 GOY65545:GPB65579 GYU65545:GYX65579 HIQ65545:HIT65579 HSM65545:HSP65579 ICI65545:ICL65579 IME65545:IMH65579 IWA65545:IWD65579 JFW65545:JFZ65579 JPS65545:JPV65579 JZO65545:JZR65579 KJK65545:KJN65579 KTG65545:KTJ65579 LDC65545:LDF65579 LMY65545:LNB65579 LWU65545:LWX65579 MGQ65545:MGT65579 MQM65545:MQP65579 NAI65545:NAL65579 NKE65545:NKH65579 NUA65545:NUD65579 ODW65545:ODZ65579 ONS65545:ONV65579 OXO65545:OXR65579 PHK65545:PHN65579 PRG65545:PRJ65579 QBC65545:QBF65579 QKY65545:QLB65579 QUU65545:QUX65579 REQ65545:RET65579 ROM65545:ROP65579 RYI65545:RYL65579 SIE65545:SIH65579 SSA65545:SSD65579 TBW65545:TBZ65579 TLS65545:TLV65579 TVO65545:TVR65579 UFK65545:UFN65579 UPG65545:UPJ65579 UZC65545:UZF65579 VIY65545:VJB65579 VSU65545:VSX65579 WCQ65545:WCT65579 WMM65545:WMP65579 WWI65545:WWL65579 AA131081:AC131115 JW131081:JZ131115 TS131081:TV131115 ADO131081:ADR131115 ANK131081:ANN131115 AXG131081:AXJ131115 BHC131081:BHF131115 BQY131081:BRB131115 CAU131081:CAX131115 CKQ131081:CKT131115 CUM131081:CUP131115 DEI131081:DEL131115 DOE131081:DOH131115 DYA131081:DYD131115 EHW131081:EHZ131115 ERS131081:ERV131115 FBO131081:FBR131115 FLK131081:FLN131115 FVG131081:FVJ131115 GFC131081:GFF131115 GOY131081:GPB131115 GYU131081:GYX131115 HIQ131081:HIT131115 HSM131081:HSP131115 ICI131081:ICL131115 IME131081:IMH131115 IWA131081:IWD131115 JFW131081:JFZ131115 JPS131081:JPV131115 JZO131081:JZR131115 KJK131081:KJN131115 KTG131081:KTJ131115 LDC131081:LDF131115 LMY131081:LNB131115 LWU131081:LWX131115 MGQ131081:MGT131115 MQM131081:MQP131115 NAI131081:NAL131115 NKE131081:NKH131115 NUA131081:NUD131115 ODW131081:ODZ131115 ONS131081:ONV131115 OXO131081:OXR131115 PHK131081:PHN131115 PRG131081:PRJ131115 QBC131081:QBF131115 QKY131081:QLB131115 QUU131081:QUX131115 REQ131081:RET131115 ROM131081:ROP131115 RYI131081:RYL131115 SIE131081:SIH131115 SSA131081:SSD131115 TBW131081:TBZ131115 TLS131081:TLV131115 TVO131081:TVR131115 UFK131081:UFN131115 UPG131081:UPJ131115 UZC131081:UZF131115 VIY131081:VJB131115 VSU131081:VSX131115 WCQ131081:WCT131115 WMM131081:WMP131115 WWI131081:WWL131115 AA196617:AC196651 JW196617:JZ196651 TS196617:TV196651 ADO196617:ADR196651 ANK196617:ANN196651 AXG196617:AXJ196651 BHC196617:BHF196651 BQY196617:BRB196651 CAU196617:CAX196651 CKQ196617:CKT196651 CUM196617:CUP196651 DEI196617:DEL196651 DOE196617:DOH196651 DYA196617:DYD196651 EHW196617:EHZ196651 ERS196617:ERV196651 FBO196617:FBR196651 FLK196617:FLN196651 FVG196617:FVJ196651 GFC196617:GFF196651 GOY196617:GPB196651 GYU196617:GYX196651 HIQ196617:HIT196651 HSM196617:HSP196651 ICI196617:ICL196651 IME196617:IMH196651 IWA196617:IWD196651 JFW196617:JFZ196651 JPS196617:JPV196651 JZO196617:JZR196651 KJK196617:KJN196651 KTG196617:KTJ196651 LDC196617:LDF196651 LMY196617:LNB196651 LWU196617:LWX196651 MGQ196617:MGT196651 MQM196617:MQP196651 NAI196617:NAL196651 NKE196617:NKH196651 NUA196617:NUD196651 ODW196617:ODZ196651 ONS196617:ONV196651 OXO196617:OXR196651 PHK196617:PHN196651 PRG196617:PRJ196651 QBC196617:QBF196651 QKY196617:QLB196651 QUU196617:QUX196651 REQ196617:RET196651 ROM196617:ROP196651 RYI196617:RYL196651 SIE196617:SIH196651 SSA196617:SSD196651 TBW196617:TBZ196651 TLS196617:TLV196651 TVO196617:TVR196651 UFK196617:UFN196651 UPG196617:UPJ196651 UZC196617:UZF196651 VIY196617:VJB196651 VSU196617:VSX196651 WCQ196617:WCT196651 WMM196617:WMP196651 WWI196617:WWL196651 AA262153:AC262187 JW262153:JZ262187 TS262153:TV262187 ADO262153:ADR262187 ANK262153:ANN262187 AXG262153:AXJ262187 BHC262153:BHF262187 BQY262153:BRB262187 CAU262153:CAX262187 CKQ262153:CKT262187 CUM262153:CUP262187 DEI262153:DEL262187 DOE262153:DOH262187 DYA262153:DYD262187 EHW262153:EHZ262187 ERS262153:ERV262187 FBO262153:FBR262187 FLK262153:FLN262187 FVG262153:FVJ262187 GFC262153:GFF262187 GOY262153:GPB262187 GYU262153:GYX262187 HIQ262153:HIT262187 HSM262153:HSP262187 ICI262153:ICL262187 IME262153:IMH262187 IWA262153:IWD262187 JFW262153:JFZ262187 JPS262153:JPV262187 JZO262153:JZR262187 KJK262153:KJN262187 KTG262153:KTJ262187 LDC262153:LDF262187 LMY262153:LNB262187 LWU262153:LWX262187 MGQ262153:MGT262187 MQM262153:MQP262187 NAI262153:NAL262187 NKE262153:NKH262187 NUA262153:NUD262187 ODW262153:ODZ262187 ONS262153:ONV262187 OXO262153:OXR262187 PHK262153:PHN262187 PRG262153:PRJ262187 QBC262153:QBF262187 QKY262153:QLB262187 QUU262153:QUX262187 REQ262153:RET262187 ROM262153:ROP262187 RYI262153:RYL262187 SIE262153:SIH262187 SSA262153:SSD262187 TBW262153:TBZ262187 TLS262153:TLV262187 TVO262153:TVR262187 UFK262153:UFN262187 UPG262153:UPJ262187 UZC262153:UZF262187 VIY262153:VJB262187 VSU262153:VSX262187 WCQ262153:WCT262187 WMM262153:WMP262187 WWI262153:WWL262187 AA327689:AC327723 JW327689:JZ327723 TS327689:TV327723 ADO327689:ADR327723 ANK327689:ANN327723 AXG327689:AXJ327723 BHC327689:BHF327723 BQY327689:BRB327723 CAU327689:CAX327723 CKQ327689:CKT327723 CUM327689:CUP327723 DEI327689:DEL327723 DOE327689:DOH327723 DYA327689:DYD327723 EHW327689:EHZ327723 ERS327689:ERV327723 FBO327689:FBR327723 FLK327689:FLN327723 FVG327689:FVJ327723 GFC327689:GFF327723 GOY327689:GPB327723 GYU327689:GYX327723 HIQ327689:HIT327723 HSM327689:HSP327723 ICI327689:ICL327723 IME327689:IMH327723 IWA327689:IWD327723 JFW327689:JFZ327723 JPS327689:JPV327723 JZO327689:JZR327723 KJK327689:KJN327723 KTG327689:KTJ327723 LDC327689:LDF327723 LMY327689:LNB327723 LWU327689:LWX327723 MGQ327689:MGT327723 MQM327689:MQP327723 NAI327689:NAL327723 NKE327689:NKH327723 NUA327689:NUD327723 ODW327689:ODZ327723 ONS327689:ONV327723 OXO327689:OXR327723 PHK327689:PHN327723 PRG327689:PRJ327723 QBC327689:QBF327723 QKY327689:QLB327723 QUU327689:QUX327723 REQ327689:RET327723 ROM327689:ROP327723 RYI327689:RYL327723 SIE327689:SIH327723 SSA327689:SSD327723 TBW327689:TBZ327723 TLS327689:TLV327723 TVO327689:TVR327723 UFK327689:UFN327723 UPG327689:UPJ327723 UZC327689:UZF327723 VIY327689:VJB327723 VSU327689:VSX327723 WCQ327689:WCT327723 WMM327689:WMP327723 WWI327689:WWL327723 AA393225:AC393259 JW393225:JZ393259 TS393225:TV393259 ADO393225:ADR393259 ANK393225:ANN393259 AXG393225:AXJ393259 BHC393225:BHF393259 BQY393225:BRB393259 CAU393225:CAX393259 CKQ393225:CKT393259 CUM393225:CUP393259 DEI393225:DEL393259 DOE393225:DOH393259 DYA393225:DYD393259 EHW393225:EHZ393259 ERS393225:ERV393259 FBO393225:FBR393259 FLK393225:FLN393259 FVG393225:FVJ393259 GFC393225:GFF393259 GOY393225:GPB393259 GYU393225:GYX393259 HIQ393225:HIT393259 HSM393225:HSP393259 ICI393225:ICL393259 IME393225:IMH393259 IWA393225:IWD393259 JFW393225:JFZ393259 JPS393225:JPV393259 JZO393225:JZR393259 KJK393225:KJN393259 KTG393225:KTJ393259 LDC393225:LDF393259 LMY393225:LNB393259 LWU393225:LWX393259 MGQ393225:MGT393259 MQM393225:MQP393259 NAI393225:NAL393259 NKE393225:NKH393259 NUA393225:NUD393259 ODW393225:ODZ393259 ONS393225:ONV393259 OXO393225:OXR393259 PHK393225:PHN393259 PRG393225:PRJ393259 QBC393225:QBF393259 QKY393225:QLB393259 QUU393225:QUX393259 REQ393225:RET393259 ROM393225:ROP393259 RYI393225:RYL393259 SIE393225:SIH393259 SSA393225:SSD393259 TBW393225:TBZ393259 TLS393225:TLV393259 TVO393225:TVR393259 UFK393225:UFN393259 UPG393225:UPJ393259 UZC393225:UZF393259 VIY393225:VJB393259 VSU393225:VSX393259 WCQ393225:WCT393259 WMM393225:WMP393259 WWI393225:WWL393259 AA458761:AC458795 JW458761:JZ458795 TS458761:TV458795 ADO458761:ADR458795 ANK458761:ANN458795 AXG458761:AXJ458795 BHC458761:BHF458795 BQY458761:BRB458795 CAU458761:CAX458795 CKQ458761:CKT458795 CUM458761:CUP458795 DEI458761:DEL458795 DOE458761:DOH458795 DYA458761:DYD458795 EHW458761:EHZ458795 ERS458761:ERV458795 FBO458761:FBR458795 FLK458761:FLN458795 FVG458761:FVJ458795 GFC458761:GFF458795 GOY458761:GPB458795 GYU458761:GYX458795 HIQ458761:HIT458795 HSM458761:HSP458795 ICI458761:ICL458795 IME458761:IMH458795 IWA458761:IWD458795 JFW458761:JFZ458795 JPS458761:JPV458795 JZO458761:JZR458795 KJK458761:KJN458795 KTG458761:KTJ458795 LDC458761:LDF458795 LMY458761:LNB458795 LWU458761:LWX458795 MGQ458761:MGT458795 MQM458761:MQP458795 NAI458761:NAL458795 NKE458761:NKH458795 NUA458761:NUD458795 ODW458761:ODZ458795 ONS458761:ONV458795 OXO458761:OXR458795 PHK458761:PHN458795 PRG458761:PRJ458795 QBC458761:QBF458795 QKY458761:QLB458795 QUU458761:QUX458795 REQ458761:RET458795 ROM458761:ROP458795 RYI458761:RYL458795 SIE458761:SIH458795 SSA458761:SSD458795 TBW458761:TBZ458795 TLS458761:TLV458795 TVO458761:TVR458795 UFK458761:UFN458795 UPG458761:UPJ458795 UZC458761:UZF458795 VIY458761:VJB458795 VSU458761:VSX458795 WCQ458761:WCT458795 WMM458761:WMP458795 WWI458761:WWL458795 AA524297:AC524331 JW524297:JZ524331 TS524297:TV524331 ADO524297:ADR524331 ANK524297:ANN524331 AXG524297:AXJ524331 BHC524297:BHF524331 BQY524297:BRB524331 CAU524297:CAX524331 CKQ524297:CKT524331 CUM524297:CUP524331 DEI524297:DEL524331 DOE524297:DOH524331 DYA524297:DYD524331 EHW524297:EHZ524331 ERS524297:ERV524331 FBO524297:FBR524331 FLK524297:FLN524331 FVG524297:FVJ524331 GFC524297:GFF524331 GOY524297:GPB524331 GYU524297:GYX524331 HIQ524297:HIT524331 HSM524297:HSP524331 ICI524297:ICL524331 IME524297:IMH524331 IWA524297:IWD524331 JFW524297:JFZ524331 JPS524297:JPV524331 JZO524297:JZR524331 KJK524297:KJN524331 KTG524297:KTJ524331 LDC524297:LDF524331 LMY524297:LNB524331 LWU524297:LWX524331 MGQ524297:MGT524331 MQM524297:MQP524331 NAI524297:NAL524331 NKE524297:NKH524331 NUA524297:NUD524331 ODW524297:ODZ524331 ONS524297:ONV524331 OXO524297:OXR524331 PHK524297:PHN524331 PRG524297:PRJ524331 QBC524297:QBF524331 QKY524297:QLB524331 QUU524297:QUX524331 REQ524297:RET524331 ROM524297:ROP524331 RYI524297:RYL524331 SIE524297:SIH524331 SSA524297:SSD524331 TBW524297:TBZ524331 TLS524297:TLV524331 TVO524297:TVR524331 UFK524297:UFN524331 UPG524297:UPJ524331 UZC524297:UZF524331 VIY524297:VJB524331 VSU524297:VSX524331 WCQ524297:WCT524331 WMM524297:WMP524331 WWI524297:WWL524331 AA589833:AC589867 JW589833:JZ589867 TS589833:TV589867 ADO589833:ADR589867 ANK589833:ANN589867 AXG589833:AXJ589867 BHC589833:BHF589867 BQY589833:BRB589867 CAU589833:CAX589867 CKQ589833:CKT589867 CUM589833:CUP589867 DEI589833:DEL589867 DOE589833:DOH589867 DYA589833:DYD589867 EHW589833:EHZ589867 ERS589833:ERV589867 FBO589833:FBR589867 FLK589833:FLN589867 FVG589833:FVJ589867 GFC589833:GFF589867 GOY589833:GPB589867 GYU589833:GYX589867 HIQ589833:HIT589867 HSM589833:HSP589867 ICI589833:ICL589867 IME589833:IMH589867 IWA589833:IWD589867 JFW589833:JFZ589867 JPS589833:JPV589867 JZO589833:JZR589867 KJK589833:KJN589867 KTG589833:KTJ589867 LDC589833:LDF589867 LMY589833:LNB589867 LWU589833:LWX589867 MGQ589833:MGT589867 MQM589833:MQP589867 NAI589833:NAL589867 NKE589833:NKH589867 NUA589833:NUD589867 ODW589833:ODZ589867 ONS589833:ONV589867 OXO589833:OXR589867 PHK589833:PHN589867 PRG589833:PRJ589867 QBC589833:QBF589867 QKY589833:QLB589867 QUU589833:QUX589867 REQ589833:RET589867 ROM589833:ROP589867 RYI589833:RYL589867 SIE589833:SIH589867 SSA589833:SSD589867 TBW589833:TBZ589867 TLS589833:TLV589867 TVO589833:TVR589867 UFK589833:UFN589867 UPG589833:UPJ589867 UZC589833:UZF589867 VIY589833:VJB589867 VSU589833:VSX589867 WCQ589833:WCT589867 WMM589833:WMP589867 WWI589833:WWL589867 AA655369:AC655403 JW655369:JZ655403 TS655369:TV655403 ADO655369:ADR655403 ANK655369:ANN655403 AXG655369:AXJ655403 BHC655369:BHF655403 BQY655369:BRB655403 CAU655369:CAX655403 CKQ655369:CKT655403 CUM655369:CUP655403 DEI655369:DEL655403 DOE655369:DOH655403 DYA655369:DYD655403 EHW655369:EHZ655403 ERS655369:ERV655403 FBO655369:FBR655403 FLK655369:FLN655403 FVG655369:FVJ655403 GFC655369:GFF655403 GOY655369:GPB655403 GYU655369:GYX655403 HIQ655369:HIT655403 HSM655369:HSP655403 ICI655369:ICL655403 IME655369:IMH655403 IWA655369:IWD655403 JFW655369:JFZ655403 JPS655369:JPV655403 JZO655369:JZR655403 KJK655369:KJN655403 KTG655369:KTJ655403 LDC655369:LDF655403 LMY655369:LNB655403 LWU655369:LWX655403 MGQ655369:MGT655403 MQM655369:MQP655403 NAI655369:NAL655403 NKE655369:NKH655403 NUA655369:NUD655403 ODW655369:ODZ655403 ONS655369:ONV655403 OXO655369:OXR655403 PHK655369:PHN655403 PRG655369:PRJ655403 QBC655369:QBF655403 QKY655369:QLB655403 QUU655369:QUX655403 REQ655369:RET655403 ROM655369:ROP655403 RYI655369:RYL655403 SIE655369:SIH655403 SSA655369:SSD655403 TBW655369:TBZ655403 TLS655369:TLV655403 TVO655369:TVR655403 UFK655369:UFN655403 UPG655369:UPJ655403 UZC655369:UZF655403 VIY655369:VJB655403 VSU655369:VSX655403 WCQ655369:WCT655403 WMM655369:WMP655403 WWI655369:WWL655403 AA720905:AC720939 JW720905:JZ720939 TS720905:TV720939 ADO720905:ADR720939 ANK720905:ANN720939 AXG720905:AXJ720939 BHC720905:BHF720939 BQY720905:BRB720939 CAU720905:CAX720939 CKQ720905:CKT720939 CUM720905:CUP720939 DEI720905:DEL720939 DOE720905:DOH720939 DYA720905:DYD720939 EHW720905:EHZ720939 ERS720905:ERV720939 FBO720905:FBR720939 FLK720905:FLN720939 FVG720905:FVJ720939 GFC720905:GFF720939 GOY720905:GPB720939 GYU720905:GYX720939 HIQ720905:HIT720939 HSM720905:HSP720939 ICI720905:ICL720939 IME720905:IMH720939 IWA720905:IWD720939 JFW720905:JFZ720939 JPS720905:JPV720939 JZO720905:JZR720939 KJK720905:KJN720939 KTG720905:KTJ720939 LDC720905:LDF720939 LMY720905:LNB720939 LWU720905:LWX720939 MGQ720905:MGT720939 MQM720905:MQP720939 NAI720905:NAL720939 NKE720905:NKH720939 NUA720905:NUD720939 ODW720905:ODZ720939 ONS720905:ONV720939 OXO720905:OXR720939 PHK720905:PHN720939 PRG720905:PRJ720939 QBC720905:QBF720939 QKY720905:QLB720939 QUU720905:QUX720939 REQ720905:RET720939 ROM720905:ROP720939 RYI720905:RYL720939 SIE720905:SIH720939 SSA720905:SSD720939 TBW720905:TBZ720939 TLS720905:TLV720939 TVO720905:TVR720939 UFK720905:UFN720939 UPG720905:UPJ720939 UZC720905:UZF720939 VIY720905:VJB720939 VSU720905:VSX720939 WCQ720905:WCT720939 WMM720905:WMP720939 WWI720905:WWL720939 AA786441:AC786475 JW786441:JZ786475 TS786441:TV786475 ADO786441:ADR786475 ANK786441:ANN786475 AXG786441:AXJ786475 BHC786441:BHF786475 BQY786441:BRB786475 CAU786441:CAX786475 CKQ786441:CKT786475 CUM786441:CUP786475 DEI786441:DEL786475 DOE786441:DOH786475 DYA786441:DYD786475 EHW786441:EHZ786475 ERS786441:ERV786475 FBO786441:FBR786475 FLK786441:FLN786475 FVG786441:FVJ786475 GFC786441:GFF786475 GOY786441:GPB786475 GYU786441:GYX786475 HIQ786441:HIT786475 HSM786441:HSP786475 ICI786441:ICL786475 IME786441:IMH786475 IWA786441:IWD786475 JFW786441:JFZ786475 JPS786441:JPV786475 JZO786441:JZR786475 KJK786441:KJN786475 KTG786441:KTJ786475 LDC786441:LDF786475 LMY786441:LNB786475 LWU786441:LWX786475 MGQ786441:MGT786475 MQM786441:MQP786475 NAI786441:NAL786475 NKE786441:NKH786475 NUA786441:NUD786475 ODW786441:ODZ786475 ONS786441:ONV786475 OXO786441:OXR786475 PHK786441:PHN786475 PRG786441:PRJ786475 QBC786441:QBF786475 QKY786441:QLB786475 QUU786441:QUX786475 REQ786441:RET786475 ROM786441:ROP786475 RYI786441:RYL786475 SIE786441:SIH786475 SSA786441:SSD786475 TBW786441:TBZ786475 TLS786441:TLV786475 TVO786441:TVR786475 UFK786441:UFN786475 UPG786441:UPJ786475 UZC786441:UZF786475 VIY786441:VJB786475 VSU786441:VSX786475 WCQ786441:WCT786475 WMM786441:WMP786475 WWI786441:WWL786475 AA851977:AC852011 JW851977:JZ852011 TS851977:TV852011 ADO851977:ADR852011 ANK851977:ANN852011 AXG851977:AXJ852011 BHC851977:BHF852011 BQY851977:BRB852011 CAU851977:CAX852011 CKQ851977:CKT852011 CUM851977:CUP852011 DEI851977:DEL852011 DOE851977:DOH852011 DYA851977:DYD852011 EHW851977:EHZ852011 ERS851977:ERV852011 FBO851977:FBR852011 FLK851977:FLN852011 FVG851977:FVJ852011 GFC851977:GFF852011 GOY851977:GPB852011 GYU851977:GYX852011 HIQ851977:HIT852011 HSM851977:HSP852011 ICI851977:ICL852011 IME851977:IMH852011 IWA851977:IWD852011 JFW851977:JFZ852011 JPS851977:JPV852011 JZO851977:JZR852011 KJK851977:KJN852011 KTG851977:KTJ852011 LDC851977:LDF852011 LMY851977:LNB852011 LWU851977:LWX852011 MGQ851977:MGT852011 MQM851977:MQP852011 NAI851977:NAL852011 NKE851977:NKH852011 NUA851977:NUD852011 ODW851977:ODZ852011 ONS851977:ONV852011 OXO851977:OXR852011 PHK851977:PHN852011 PRG851977:PRJ852011 QBC851977:QBF852011 QKY851977:QLB852011 QUU851977:QUX852011 REQ851977:RET852011 ROM851977:ROP852011 RYI851977:RYL852011 SIE851977:SIH852011 SSA851977:SSD852011 TBW851977:TBZ852011 TLS851977:TLV852011 TVO851977:TVR852011 UFK851977:UFN852011 UPG851977:UPJ852011 UZC851977:UZF852011 VIY851977:VJB852011 VSU851977:VSX852011 WCQ851977:WCT852011 WMM851977:WMP852011 WWI851977:WWL852011 AA917513:AC917547 JW917513:JZ917547 TS917513:TV917547 ADO917513:ADR917547 ANK917513:ANN917547 AXG917513:AXJ917547 BHC917513:BHF917547 BQY917513:BRB917547 CAU917513:CAX917547 CKQ917513:CKT917547 CUM917513:CUP917547 DEI917513:DEL917547 DOE917513:DOH917547 DYA917513:DYD917547 EHW917513:EHZ917547 ERS917513:ERV917547 FBO917513:FBR917547 FLK917513:FLN917547 FVG917513:FVJ917547 GFC917513:GFF917547 GOY917513:GPB917547 GYU917513:GYX917547 HIQ917513:HIT917547 HSM917513:HSP917547 ICI917513:ICL917547 IME917513:IMH917547 IWA917513:IWD917547 JFW917513:JFZ917547 JPS917513:JPV917547 JZO917513:JZR917547 KJK917513:KJN917547 KTG917513:KTJ917547 LDC917513:LDF917547 LMY917513:LNB917547 LWU917513:LWX917547 MGQ917513:MGT917547 MQM917513:MQP917547 NAI917513:NAL917547 NKE917513:NKH917547 NUA917513:NUD917547 ODW917513:ODZ917547 ONS917513:ONV917547 OXO917513:OXR917547 PHK917513:PHN917547 PRG917513:PRJ917547 QBC917513:QBF917547 QKY917513:QLB917547 QUU917513:QUX917547 REQ917513:RET917547 ROM917513:ROP917547 RYI917513:RYL917547 SIE917513:SIH917547 SSA917513:SSD917547 TBW917513:TBZ917547 TLS917513:TLV917547 TVO917513:TVR917547 UFK917513:UFN917547 UPG917513:UPJ917547 UZC917513:UZF917547 VIY917513:VJB917547 VSU917513:VSX917547 WCQ917513:WCT917547 WMM917513:WMP917547 WWI917513:WWL917547 AA983049:AC983083 JW983049:JZ983083 TS983049:TV983083 ADO983049:ADR983083 ANK983049:ANN983083 AXG983049:AXJ983083 BHC983049:BHF983083 BQY983049:BRB983083 CAU983049:CAX983083 CKQ983049:CKT983083 CUM983049:CUP983083 DEI983049:DEL983083 DOE983049:DOH983083 DYA983049:DYD983083 EHW983049:EHZ983083 ERS983049:ERV983083 FBO983049:FBR983083 FLK983049:FLN983083 FVG983049:FVJ983083 GFC983049:GFF983083 GOY983049:GPB983083 GYU983049:GYX983083 HIQ983049:HIT983083 HSM983049:HSP983083 ICI983049:ICL983083 IME983049:IMH983083 IWA983049:IWD983083 JFW983049:JFZ983083 JPS983049:JPV983083 JZO983049:JZR983083 KJK983049:KJN983083 KTG983049:KTJ983083 LDC983049:LDF983083 LMY983049:LNB983083 LWU983049:LWX983083 MGQ983049:MGT983083 MQM983049:MQP983083 NAI983049:NAL983083 NKE983049:NKH983083 NUA983049:NUD983083 ODW983049:ODZ983083 ONS983049:ONV983083 OXO983049:OXR983083 PHK983049:PHN983083 PRG983049:PRJ983083 QBC983049:QBF983083 QKY983049:QLB983083 QUU983049:QUX983083 REQ983049:RET983083 ROM983049:ROP983083 RYI983049:RYL983083 SIE983049:SIH983083 SSA983049:SSD983083 TBW983049:TBZ983083 TLS983049:TLV983083 TVO983049:TVR983083 UFK983049:UFN983083 UPG983049:UPJ983083 UZC983049:UZF983083 VIY983049:VJB983083 VSU983049:VSX983083 WCQ983049:WCT983083 D5:G49">
      <formula1>0</formula1>
      <formula2>20</formula2>
    </dataValidation>
  </dataValidations>
  <pageMargins left="0" right="0" top="0.15748031496062992" bottom="0.15748031496062992" header="0.51181102362204722" footer="0.51181102362204722"/>
  <pageSetup paperSize="9" scale="81" orientation="landscape" r:id="rId1"/>
  <headerFooter alignWithMargins="0"/>
  <rowBreaks count="4" manualBreakCount="4">
    <brk id="49" max="51" man="1"/>
    <brk id="88" max="16383" man="1"/>
    <brk id="119" max="51" man="1"/>
    <brk id="160" max="51" man="1"/>
  </rowBreaks>
  <colBreaks count="1" manualBreakCount="1">
    <brk id="33" max="20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4</vt:i4>
      </vt:variant>
    </vt:vector>
  </HeadingPairs>
  <TitlesOfParts>
    <vt:vector size="16" baseType="lpstr">
      <vt:lpstr>مساعدة</vt:lpstr>
      <vt:lpstr>المدخلات</vt:lpstr>
      <vt:lpstr>ثلاثي1</vt:lpstr>
      <vt:lpstr>دفتر1</vt:lpstr>
      <vt:lpstr>livr1</vt:lpstr>
      <vt:lpstr>ثلاثي2</vt:lpstr>
      <vt:lpstr>دفتر2</vt:lpstr>
      <vt:lpstr>livr2</vt:lpstr>
      <vt:lpstr>ثلاثي3</vt:lpstr>
      <vt:lpstr>دفتر3</vt:lpstr>
      <vt:lpstr>livr3</vt:lpstr>
      <vt:lpstr>متابعة القسم</vt:lpstr>
      <vt:lpstr>ثلاثي3!Zone_d_impression</vt:lpstr>
      <vt:lpstr>دفتر3!Zone_d_impression</vt:lpstr>
      <vt:lpstr>'متابعة القسم'!Zone_d_impression</vt:lpstr>
      <vt:lpstr>مساعدة!Zone_d_impression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2019-03-14T08:13:55Z</dcterms:modified>
</cp:coreProperties>
</file>